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cma-my.sharepoint.com/personal/dparker_icma_org/Documents/Application Development/Projects/ICMA Main Website/SheLeadsGov/"/>
    </mc:Choice>
  </mc:AlternateContent>
  <xr:revisionPtr revIDLastSave="134" documentId="13_ncr:1_{76B45FDC-BDCE-4C41-8914-CD7C037C9F6C}" xr6:coauthVersionLast="47" xr6:coauthVersionMax="47" xr10:uidLastSave="{B85F3725-30F4-47D5-ACA8-9C8F7BCA4E20}"/>
  <bookViews>
    <workbookView xWindow="-28920" yWindow="-120" windowWidth="29040" windowHeight="15720" xr2:uid="{2BF8769C-03EB-4018-B1A1-48D9DEE3497E}"/>
  </bookViews>
  <sheets>
    <sheet name="2023" sheetId="6" r:id="rId1"/>
    <sheet name="2022" sheetId="5" r:id="rId2"/>
    <sheet name="2021" sheetId="1" r:id="rId3"/>
    <sheet name="2020" sheetId="2" r:id="rId4"/>
    <sheet name="2019" sheetId="3" r:id="rId5"/>
    <sheet name="2018"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4" i="6" l="1"/>
  <c r="V53" i="6"/>
  <c r="V52" i="6"/>
  <c r="V51" i="6"/>
  <c r="V50" i="6"/>
  <c r="V49" i="6"/>
  <c r="V48" i="6"/>
  <c r="V47" i="6"/>
  <c r="V46" i="6"/>
  <c r="V45" i="6"/>
  <c r="V44" i="6"/>
  <c r="V43" i="6"/>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V12" i="6"/>
  <c r="V11" i="6"/>
  <c r="V10" i="6"/>
  <c r="V9" i="6"/>
  <c r="V8" i="6"/>
  <c r="V7" i="6"/>
  <c r="V6" i="6"/>
  <c r="V5" i="6"/>
  <c r="V4" i="6"/>
  <c r="Q54" i="6"/>
  <c r="Q53" i="6"/>
  <c r="Q52" i="6"/>
  <c r="Q51" i="6"/>
  <c r="Q50" i="6"/>
  <c r="Q49" i="6"/>
  <c r="Q48" i="6"/>
  <c r="Q47" i="6"/>
  <c r="Q46" i="6"/>
  <c r="Q45" i="6"/>
  <c r="Q44" i="6"/>
  <c r="Q43" i="6"/>
  <c r="Q42" i="6"/>
  <c r="Q41" i="6"/>
  <c r="Q40" i="6"/>
  <c r="Q39" i="6"/>
  <c r="Q38" i="6"/>
  <c r="Q37" i="6"/>
  <c r="Q36" i="6"/>
  <c r="Q35" i="6"/>
  <c r="Q34" i="6"/>
  <c r="Q33" i="6"/>
  <c r="Q32" i="6"/>
  <c r="Q31" i="6"/>
  <c r="Q30" i="6"/>
  <c r="Q28" i="6"/>
  <c r="Q27" i="6"/>
  <c r="Q26" i="6"/>
  <c r="Q25" i="6"/>
  <c r="Q24" i="6"/>
  <c r="Q23" i="6"/>
  <c r="Q22" i="6"/>
  <c r="Q21" i="6"/>
  <c r="Q20" i="6"/>
  <c r="Q19" i="6"/>
  <c r="Q18" i="6"/>
  <c r="Q17" i="6"/>
  <c r="Q16" i="6"/>
  <c r="Q14" i="6"/>
  <c r="Q13" i="6"/>
  <c r="Q12" i="6"/>
  <c r="Q11" i="6"/>
  <c r="Q10" i="6"/>
  <c r="Q9" i="6"/>
  <c r="Q8" i="6"/>
  <c r="Q7" i="6"/>
  <c r="Q6" i="6"/>
  <c r="Q5" i="6"/>
  <c r="Q4"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L8" i="6"/>
  <c r="L7" i="6"/>
  <c r="L6" i="6"/>
  <c r="L5" i="6"/>
  <c r="L4"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V4" i="5"/>
  <c r="V5" i="5"/>
  <c r="V6" i="5"/>
  <c r="V7" i="5"/>
  <c r="V8" i="5"/>
  <c r="V9" i="5"/>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Q4" i="5"/>
  <c r="Q5" i="5"/>
  <c r="Q6" i="5"/>
  <c r="Q7" i="5"/>
  <c r="Q8" i="5"/>
  <c r="Q9" i="5"/>
  <c r="Q10" i="5"/>
  <c r="Q11" i="5"/>
  <c r="Q12" i="5"/>
  <c r="Q13" i="5"/>
  <c r="Q14" i="5"/>
  <c r="Q16" i="5"/>
  <c r="Q17" i="5"/>
  <c r="Q18" i="5"/>
  <c r="Q19" i="5"/>
  <c r="Q20" i="5"/>
  <c r="Q21" i="5"/>
  <c r="Q22" i="5"/>
  <c r="Q23" i="5"/>
  <c r="Q24" i="5"/>
  <c r="Q25" i="5"/>
  <c r="Q26" i="5"/>
  <c r="Q27" i="5"/>
  <c r="Q28" i="5"/>
  <c r="Q30" i="5"/>
  <c r="Q31" i="5"/>
  <c r="Q32" i="5"/>
  <c r="Q33" i="5"/>
  <c r="Q34" i="5"/>
  <c r="Q35" i="5"/>
  <c r="Q36" i="5"/>
  <c r="Q37" i="5"/>
  <c r="Q38" i="5"/>
  <c r="Q39" i="5"/>
  <c r="Q40" i="5"/>
  <c r="Q41" i="5"/>
  <c r="Q42" i="5"/>
  <c r="Q43" i="5"/>
  <c r="Q44" i="5"/>
  <c r="Q45" i="5"/>
  <c r="Q46" i="5"/>
  <c r="Q47" i="5"/>
  <c r="Q48" i="5"/>
  <c r="Q49" i="5"/>
  <c r="Q50" i="5"/>
  <c r="Q51" i="5"/>
  <c r="Q52" i="5"/>
  <c r="Q53" i="5"/>
  <c r="Q54" i="5"/>
  <c r="Q55" i="5"/>
  <c r="L4" i="5"/>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U55" i="5"/>
  <c r="T55" i="5"/>
  <c r="S55" i="5"/>
  <c r="R55" i="5"/>
  <c r="P55" i="5"/>
  <c r="O55" i="5"/>
  <c r="N55" i="5"/>
  <c r="M55" i="5"/>
  <c r="K55" i="5"/>
  <c r="J55" i="5"/>
  <c r="I55" i="5"/>
  <c r="H55" i="5"/>
  <c r="F55" i="5"/>
  <c r="E55" i="5"/>
  <c r="D55" i="5"/>
  <c r="C55" i="5"/>
  <c r="G55" i="5" s="1"/>
  <c r="C55" i="6"/>
  <c r="D55" i="6"/>
  <c r="E55" i="6"/>
  <c r="F55" i="6"/>
  <c r="H55" i="6"/>
  <c r="I55" i="6"/>
  <c r="J55" i="6"/>
  <c r="K55" i="6"/>
  <c r="M55" i="6"/>
  <c r="Q55" i="6" s="1"/>
  <c r="N55" i="6"/>
  <c r="O55" i="6"/>
  <c r="P55" i="6"/>
  <c r="R55" i="6"/>
  <c r="S55" i="6"/>
  <c r="T55" i="6"/>
  <c r="U55" i="6"/>
  <c r="V55" i="6" s="1"/>
  <c r="T55" i="2"/>
  <c r="U55" i="2" s="1"/>
  <c r="S55" i="2"/>
  <c r="R55" i="2"/>
  <c r="Q55" i="2"/>
  <c r="O55" i="2"/>
  <c r="N55" i="2"/>
  <c r="M55" i="2"/>
  <c r="L55" i="2"/>
  <c r="P55" i="2" s="1"/>
  <c r="J55" i="2"/>
  <c r="I55" i="2"/>
  <c r="H55" i="2"/>
  <c r="K55" i="2" s="1"/>
  <c r="F55" i="2"/>
  <c r="D55" i="2"/>
  <c r="C55"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P4" i="2"/>
  <c r="P5" i="2"/>
  <c r="P6" i="2"/>
  <c r="P7" i="2"/>
  <c r="P8" i="2"/>
  <c r="P9" i="2"/>
  <c r="P10" i="2"/>
  <c r="P12" i="2"/>
  <c r="P13" i="2"/>
  <c r="P14" i="2"/>
  <c r="P16" i="2"/>
  <c r="P17" i="2"/>
  <c r="P18" i="2"/>
  <c r="P19" i="2"/>
  <c r="P20" i="2"/>
  <c r="P21" i="2"/>
  <c r="P22" i="2"/>
  <c r="P23" i="2"/>
  <c r="P24" i="2"/>
  <c r="P25" i="2"/>
  <c r="P26" i="2"/>
  <c r="P27" i="2"/>
  <c r="P28" i="2"/>
  <c r="P30" i="2"/>
  <c r="P31" i="2"/>
  <c r="P32" i="2"/>
  <c r="P33" i="2"/>
  <c r="P34" i="2"/>
  <c r="P35" i="2"/>
  <c r="P36" i="2"/>
  <c r="P37" i="2"/>
  <c r="P38" i="2"/>
  <c r="P39" i="2"/>
  <c r="P40" i="2"/>
  <c r="P41" i="2"/>
  <c r="P42" i="2"/>
  <c r="P44" i="2"/>
  <c r="P45" i="2"/>
  <c r="P46" i="2"/>
  <c r="P47" i="2"/>
  <c r="P48" i="2"/>
  <c r="P49" i="2"/>
  <c r="P50" i="2"/>
  <c r="P51" i="2"/>
  <c r="P52" i="2"/>
  <c r="P53" i="2"/>
  <c r="P54" i="2"/>
  <c r="K4" i="2"/>
  <c r="K5" i="2"/>
  <c r="K6" i="2"/>
  <c r="K7" i="2"/>
  <c r="K8" i="2"/>
  <c r="K9" i="2"/>
  <c r="K10" i="2"/>
  <c r="K11" i="2"/>
  <c r="K12" i="2"/>
  <c r="K13" i="2"/>
  <c r="K14"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L55" i="6" l="1"/>
  <c r="G55" i="6"/>
  <c r="G55" i="2"/>
  <c r="E55" i="2"/>
</calcChain>
</file>

<file path=xl/sharedStrings.xml><?xml version="1.0" encoding="utf-8"?>
<sst xmlns="http://schemas.openxmlformats.org/spreadsheetml/2006/main" count="782" uniqueCount="134">
  <si>
    <t>State</t>
  </si>
  <si>
    <t>State Name</t>
  </si>
  <si>
    <t>Women</t>
  </si>
  <si>
    <t>Men</t>
  </si>
  <si>
    <t>Other</t>
  </si>
  <si>
    <t>Total</t>
  </si>
  <si>
    <t>Percentage of Women</t>
  </si>
  <si>
    <t>AK</t>
  </si>
  <si>
    <t>Alaska</t>
  </si>
  <si>
    <t>AL</t>
  </si>
  <si>
    <t>Alabama</t>
  </si>
  <si>
    <t>AR</t>
  </si>
  <si>
    <t>Arkansas</t>
  </si>
  <si>
    <t>AZ</t>
  </si>
  <si>
    <t>Arizona</t>
  </si>
  <si>
    <t>CA</t>
  </si>
  <si>
    <t>California</t>
  </si>
  <si>
    <t>CO</t>
  </si>
  <si>
    <t>Colorado</t>
  </si>
  <si>
    <t>CT</t>
  </si>
  <si>
    <t>Connecticut</t>
  </si>
  <si>
    <t>DC</t>
  </si>
  <si>
    <t>District of Columbia</t>
  </si>
  <si>
    <t>DE</t>
  </si>
  <si>
    <t>Delaware</t>
  </si>
  <si>
    <t>FL</t>
  </si>
  <si>
    <t>Florida</t>
  </si>
  <si>
    <t>GA</t>
  </si>
  <si>
    <t>Georgia</t>
  </si>
  <si>
    <t>HI</t>
  </si>
  <si>
    <t>Hawaii</t>
  </si>
  <si>
    <t>IA</t>
  </si>
  <si>
    <t>Iowa</t>
  </si>
  <si>
    <t>ID</t>
  </si>
  <si>
    <t>Idaho</t>
  </si>
  <si>
    <t>IL</t>
  </si>
  <si>
    <t>Illinois</t>
  </si>
  <si>
    <t>IN</t>
  </si>
  <si>
    <t>Indiana</t>
  </si>
  <si>
    <t>KS</t>
  </si>
  <si>
    <t>Kansas</t>
  </si>
  <si>
    <t>KY</t>
  </si>
  <si>
    <t>Kentucky</t>
  </si>
  <si>
    <t>LA</t>
  </si>
  <si>
    <t>Louisiana</t>
  </si>
  <si>
    <t>MA</t>
  </si>
  <si>
    <t>Massachusetts</t>
  </si>
  <si>
    <t>MD</t>
  </si>
  <si>
    <t>Maryland</t>
  </si>
  <si>
    <t>ME</t>
  </si>
  <si>
    <t>Maine</t>
  </si>
  <si>
    <t>MI</t>
  </si>
  <si>
    <t>Michigan</t>
  </si>
  <si>
    <t>MN</t>
  </si>
  <si>
    <t>Minnesota</t>
  </si>
  <si>
    <t>MO</t>
  </si>
  <si>
    <t>Missouri</t>
  </si>
  <si>
    <t>MS</t>
  </si>
  <si>
    <t>Mississippi</t>
  </si>
  <si>
    <t>MT</t>
  </si>
  <si>
    <t>Montana</t>
  </si>
  <si>
    <t>NC</t>
  </si>
  <si>
    <t>North Carolina</t>
  </si>
  <si>
    <t>ND</t>
  </si>
  <si>
    <t>North Dakota</t>
  </si>
  <si>
    <t>NE</t>
  </si>
  <si>
    <t>Nebraska</t>
  </si>
  <si>
    <t>NH</t>
  </si>
  <si>
    <t>New Hampshire</t>
  </si>
  <si>
    <t>NJ</t>
  </si>
  <si>
    <t>New Jersey</t>
  </si>
  <si>
    <t>NM</t>
  </si>
  <si>
    <t>New Mexico</t>
  </si>
  <si>
    <t>NV</t>
  </si>
  <si>
    <t>Nevada</t>
  </si>
  <si>
    <t>NY</t>
  </si>
  <si>
    <t>New York</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</si>
  <si>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</si>
  <si>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</si>
  <si>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</si>
  <si>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</si>
  <si>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</si>
  <si>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</si>
  <si>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</si>
  <si>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</si>
  <si>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</si>
  <si>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</si>
  <si>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</si>
  <si>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</si>
  <si>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</si>
  <si>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</si>
  <si>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</si>
  <si>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</si>
  <si>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</si>
  <si>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</si>
  <si>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</si>
  <si>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</si>
  <si>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VA</t>
  </si>
  <si>
    <t>Virginia</t>
  </si>
  <si>
    <t>VT</t>
  </si>
  <si>
    <t>Vermont</t>
  </si>
  <si>
    <t>WA</t>
  </si>
  <si>
    <t>Washington</t>
  </si>
  <si>
    <t>WI</t>
  </si>
  <si>
    <t>Wisconsin</t>
  </si>
  <si>
    <t>WV</t>
  </si>
  <si>
    <t>West Virginia</t>
  </si>
  <si>
    <t>WY</t>
  </si>
  <si>
    <t>Wyoming</t>
  </si>
  <si>
    <t>Total Women in the Profession</t>
  </si>
  <si>
    <t>Non-CAO/ACAO Positions in Local Government</t>
  </si>
  <si>
    <t>Chief Administrative Officers (CAO)</t>
  </si>
  <si>
    <t>Totals</t>
  </si>
  <si>
    <t>Women2</t>
  </si>
  <si>
    <t>Men3</t>
  </si>
  <si>
    <t>Total4</t>
  </si>
  <si>
    <t>Percentage of Women5</t>
  </si>
  <si>
    <t>Women6</t>
  </si>
  <si>
    <t>Men7</t>
  </si>
  <si>
    <t>Other8</t>
  </si>
  <si>
    <t>Total9</t>
  </si>
  <si>
    <t>Percentage of Women10</t>
  </si>
  <si>
    <t>Women11</t>
  </si>
  <si>
    <t>Men12</t>
  </si>
  <si>
    <t>Other13</t>
  </si>
  <si>
    <t>Total14</t>
  </si>
  <si>
    <t>Percentage of Women15</t>
  </si>
  <si>
    <r>
      <t xml:space="preserve">Data on ICMA Women in the Profession: as of June 2021. </t>
    </r>
    <r>
      <rPr>
        <i/>
        <sz val="11"/>
        <color theme="1"/>
        <rFont val="Calibri"/>
        <family val="2"/>
        <scheme val="minor"/>
      </rPr>
      <t>Numbers reflect Full and Affiliate ICMA members working for U.S. local governments (inclusive of municipalities, counties, regional councils, and special districts). Counts exclude elected officials, local government consultants, and other not-in-service members working in interim, acting, or part-time positions.</t>
    </r>
  </si>
  <si>
    <t>Assistant and Deputy Chief Administrative Officers (ACAO)</t>
  </si>
  <si>
    <r>
      <t xml:space="preserve">Data on ICMA Women in the Profession: 2018 data pending. </t>
    </r>
    <r>
      <rPr>
        <i/>
        <sz val="11"/>
        <color theme="1"/>
        <rFont val="Calibri"/>
        <family val="2"/>
        <scheme val="minor"/>
      </rPr>
      <t>Numbers reflect Full and Affiliate ICMA members working for U.S. local governments (inclusive of municipalities, counties, regional councils, and special districts). Counts exclude elected officials, local government consultants, and other not-in-service members working in interim, acting, or part-time positions.</t>
    </r>
  </si>
  <si>
    <r>
      <t xml:space="preserve">Data on ICMA Women in the Profession: 2019 data pending. </t>
    </r>
    <r>
      <rPr>
        <i/>
        <sz val="11"/>
        <color theme="1"/>
        <rFont val="Calibri"/>
        <family val="2"/>
        <scheme val="minor"/>
      </rPr>
      <t>Numbers reflect Full and Affiliate ICMA members working for U.S. local governments (inclusive of municipalities, counties, regional councils, and special districts). Counts exclude elected officials, local government consultants, and other not-in-service members working in interim, acting, or part-time positions.</t>
    </r>
  </si>
  <si>
    <r>
      <t xml:space="preserve">Data on ICMA Women in the Profession: as of June 2022. </t>
    </r>
    <r>
      <rPr>
        <i/>
        <sz val="11"/>
        <color theme="1"/>
        <rFont val="Calibri"/>
        <family val="2"/>
        <scheme val="minor"/>
      </rPr>
      <t>Numbers reflect Full and Affiliate ICMA members working for U.S. local governments (inclusive of municipalities, counties, regional councils, and special districts). Counts exclude elected officials, local government consultants, and other not-in-service members working in interim, acting, or part-time positions.</t>
    </r>
  </si>
  <si>
    <t>Other2</t>
  </si>
  <si>
    <r>
      <t xml:space="preserve">Data on ICMA Women in the Profession: as of June 2023. </t>
    </r>
    <r>
      <rPr>
        <i/>
        <sz val="11"/>
        <color theme="1"/>
        <rFont val="Calibri"/>
        <family val="2"/>
        <scheme val="minor"/>
      </rPr>
      <t>Numbers reflect Full and Affiliate ICMA members working for U.S. local governments (inclusive of municipalities, counties, regional councils, and special districts). Counts exclude elected officials, local government consultants, and other not-in-service members working in interim, acting, or part-time positions.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</si>
</sst>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0"/>
      <name val="Calibri"/>
      <family val="2"/>
      <scheme val="minor"/>
    </font>
    <font>
      <i/>
      <sz val="11"/>
      <color theme="1"/>
      <name val="Calibri"/>
      <family val="2"/>
      <scheme val="minor"/>
    </font>
    <font>
      <sz val="8"/>
      <name val="Calibri"/>
      <family val="2"/>
      <scheme val="minor"/>
    </font>
    <font>
      <sz val="11"/>
      <color theme="0"/>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3"/>
        <bgColor indexed="64"/>
      </patternFill>
    </fill>
    <fill>
      <patternFill patternType="solid">
        <fgColor theme="3" tint="-0.249977111117893"/>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9">
    <xf numFmtId="0" fontId="0" fillId="0" borderId="0" xfId="0"/>
    <xf numFmtId="9" fontId="0" fillId="0" borderId="0" xfId="1" applyFont="1"/>
    <xf numFmtId="0" fontId="2" fillId="3" borderId="0" xfId="0" applyFont="1" applyFill="1"/>
    <xf numFmtId="9" fontId="2" fillId="3" borderId="0" xfId="1" applyFont="1" applyFill="1"/>
    <xf numFmtId="0" fontId="5" fillId="4" borderId="0" xfId="0" applyFont="1" applyFill="1"/>
    <xf numFmtId="9" fontId="5" fillId="4" borderId="0" xfId="1" applyFont="1" applyFill="1"/>
    <xf numFmtId="0" fontId="0" fillId="0" borderId="0" xfId="0" applyAlignment="1">
      <alignment horizontal="left"/>
    </xf>
    <xf numFmtId="0" fontId="2" fillId="2" borderId="0" xfId="0" applyFont="1" applyFill="1" applyAlignment="1">
      <alignment horizontal="left"/>
    </xf>
    <xf numFmtId="0" fontId="2" fillId="2" borderId="0" xfId="0" applyFont="1" applyFill="1" applyAlignment="1">
      <alignment horizontal="center"/>
    </xf>
  </cellXfs>
  <cellStyles count="2">
    <cellStyle name="Normal" xfId="0" builtinId="0"/>
    <cellStyle name="Percent" xfId="1" builtinId="5"/>
  </cellStyles>
  <dxfs count="24">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4AC7AF7-E548-4032-9323-A2A051A70808}" name="Table17" displayName="Table17" ref="A3:V55" totalsRowShown="0">
  <autoFilter ref="A3:V55" xr:uid="{5D447246-DE5B-43FF-A182-BD8E8A9A2A35}"/>
  <tableColumns count="22">
    <tableColumn id="1" xr3:uid="{451603BC-AC94-44E0-BEFF-B954405171B5}" name="State"/>
    <tableColumn id="2" xr3:uid="{7A947E48-8A5A-4384-877B-3C21937D3B27}" name="State Name"/>
    <tableColumn id="3" xr3:uid="{4F07A85D-A121-4972-8592-05989569BB10}" name="Women"/>
    <tableColumn id="4" xr3:uid="{E86F0451-881E-482A-BB40-D0A307FEA465}" name="Men"/>
    <tableColumn id="5" xr3:uid="{6E2DAE80-5003-4E3E-8E6B-12E45BC46F10}" name="Other"/>
    <tableColumn id="6" xr3:uid="{83673BE9-517B-4D8D-BB61-5D6D1245B8C5}" name="Total"/>
    <tableColumn id="7" xr3:uid="{A9E63457-6136-4E9B-A292-FE41908AA887}" name="Percentage of Women" dataDxfId="23" dataCellStyle="Percent">
      <calculatedColumnFormula>Table17[[#This Row],[Women]]/Table17[[#This Row],[Total]]</calculatedColumnFormula>
    </tableColumn>
    <tableColumn id="8" xr3:uid="{124EE329-8E3E-4CB9-A20B-A206ED0A96E4}" name="Women2"/>
    <tableColumn id="9" xr3:uid="{A47F5593-F528-438A-BE2F-E0E1C32CD8A1}" name="Men3"/>
    <tableColumn id="23" xr3:uid="{29305B2F-D4D0-4EAB-96C0-B2F6F63B376A}" name="Other2"/>
    <tableColumn id="10" xr3:uid="{AF2AEDA5-7365-4136-AF33-589ECBA0B4E3}" name="Total4"/>
    <tableColumn id="11" xr3:uid="{ED33DC5C-380F-4723-B505-650CBA8103E9}" name="Percentage of Women5" dataDxfId="22" dataCellStyle="Percent">
      <calculatedColumnFormula>Table17[[#This Row],[Women2]]/Table17[[#This Row],[Total4]]</calculatedColumnFormula>
    </tableColumn>
    <tableColumn id="12" xr3:uid="{0A9FAEBF-69BF-4A2D-BD80-39D443F04B9F}" name="Women6"/>
    <tableColumn id="13" xr3:uid="{3C479A23-4AA1-4904-BC30-7AEE733BF473}" name="Men7"/>
    <tableColumn id="14" xr3:uid="{4A040C78-F484-49D1-BAEE-7BCEEC11045A}" name="Other8"/>
    <tableColumn id="15" xr3:uid="{8781D955-2252-4AD3-B835-29E460066BEB}" name="Total9"/>
    <tableColumn id="16" xr3:uid="{9A2AA1CD-6C1E-4B5F-B3B6-43DD982EE157}" name="Percentage of Women10" dataDxfId="21" dataCellStyle="Percent">
      <calculatedColumnFormula>Table17[[#This Row],[Women6]]/Table17[[#This Row],[Total9]]</calculatedColumnFormula>
    </tableColumn>
    <tableColumn id="17" xr3:uid="{A172FB6C-247A-4905-A7A8-FF880B12AF73}" name="Women11"/>
    <tableColumn id="18" xr3:uid="{566E0AB0-96A1-4204-89E5-B09FE43E64C8}" name="Men12"/>
    <tableColumn id="19" xr3:uid="{F4225E8A-91FB-4ED2-B318-8282A658A66E}" name="Other13"/>
    <tableColumn id="20" xr3:uid="{F992A17A-1C52-4765-BF73-537280BD701A}" name="Total14"/>
    <tableColumn id="21" xr3:uid="{596D2D93-5F1A-4C9D-94ED-2865B601F2CD}" name="Percentage of Women15" dataDxfId="20" dataCellStyle="Percent">
      <calculatedColumnFormula>Table17[[#This Row],[Women11]]/Table17[[#This Row],[Total14]]</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6DEFF5B-8068-4104-9EF1-8CFD360F775C}" name="Table16" displayName="Table16" ref="A3:V55" totalsRowShown="0">
  <autoFilter ref="A3:V55" xr:uid="{9DA5D7DB-2482-4044-811F-3DF45E47FD0B}"/>
  <tableColumns count="22">
    <tableColumn id="1" xr3:uid="{2EC17E65-ECB2-4ED9-8716-E74B678DFC20}" name="State"/>
    <tableColumn id="2" xr3:uid="{373B086C-47F9-4111-AAC3-0BF05E65842C}" name="State Name"/>
    <tableColumn id="3" xr3:uid="{CACC6F7E-AC38-47C3-A625-D6FBA3118C7F}" name="Women"/>
    <tableColumn id="4" xr3:uid="{B9047ACC-F26D-4DD9-8D03-2BA3BB3FFF4C}" name="Men"/>
    <tableColumn id="5" xr3:uid="{31299BB4-AC2C-4D7E-947B-5A50967AF4CB}" name="Other"/>
    <tableColumn id="6" xr3:uid="{16F0318A-6141-4AA1-99AE-BDDDD8537A2F}" name="Total"/>
    <tableColumn id="7" xr3:uid="{609081A0-2EAA-4E01-8EAB-CA8EF4D57592}" name="Percentage of Women" dataDxfId="19" dataCellStyle="Percent">
      <calculatedColumnFormula>Table16[[#This Row],[Women]]/Table16[[#This Row],[Total]]</calculatedColumnFormula>
    </tableColumn>
    <tableColumn id="8" xr3:uid="{7F6DD33C-6874-444A-85FB-175A54E68568}" name="Women2"/>
    <tableColumn id="9" xr3:uid="{E2150CAC-C105-4E46-A431-F087CEC86227}" name="Men3"/>
    <tableColumn id="22" xr3:uid="{04EB6C5F-7815-4AA1-954D-D0F972394631}" name="Other2"/>
    <tableColumn id="10" xr3:uid="{E7D15969-C304-40FC-9D84-224D5E344AE8}" name="Total4"/>
    <tableColumn id="11" xr3:uid="{9AD7F97A-5E24-4143-AF82-D2A9FEDFF179}" name="Percentage of Women5" dataDxfId="18" dataCellStyle="Percent">
      <calculatedColumnFormula>Table16[[#This Row],[Women2]]/Table16[[#This Row],[Total4]]</calculatedColumnFormula>
    </tableColumn>
    <tableColumn id="12" xr3:uid="{57C1CB1C-7137-4786-BD28-A264FDE2B3A1}" name="Women6"/>
    <tableColumn id="13" xr3:uid="{8A6E112D-43BA-4800-B040-3BA1BDB81D9F}" name="Men7"/>
    <tableColumn id="14" xr3:uid="{F10A6A77-2D89-4FA3-AEC6-CD10896F0805}" name="Other8"/>
    <tableColumn id="15" xr3:uid="{4D803B50-2244-4243-BBA8-37B3CBD087DA}" name="Total9"/>
    <tableColumn id="16" xr3:uid="{4F73848B-B2EA-4DE8-B44D-D653E65C13EC}" name="Percentage of Women10" dataDxfId="17" dataCellStyle="Percent">
      <calculatedColumnFormula>Table16[[#This Row],[Women6]]/Table16[[#This Row],[Total9]]</calculatedColumnFormula>
    </tableColumn>
    <tableColumn id="17" xr3:uid="{B2059878-2656-4F66-BB60-246917D6214A}" name="Women11"/>
    <tableColumn id="18" xr3:uid="{0E2F5BB1-0AF9-4CAC-BD0F-77A5F32F4A29}" name="Men12"/>
    <tableColumn id="19" xr3:uid="{52D5B55F-3316-4B96-838B-254716AFC300}" name="Other13"/>
    <tableColumn id="20" xr3:uid="{085D7AD5-14B0-41FC-97B4-1AD28BB60066}" name="Total14"/>
    <tableColumn id="21" xr3:uid="{CC40CCA7-1021-48F3-A5C8-344F7938B03E}" name="Percentage of Women15" dataDxfId="16" dataCellStyle="Percent">
      <calculatedColumnFormula>Table16[[#This Row],[Women11]]/Table16[[#This Row],[Total14]]</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1890EA-EB65-4924-B50D-ACBC62647A49}" name="Table1" displayName="Table1" ref="A3:U55" totalsRowShown="0">
  <autoFilter ref="A3:U55" xr:uid="{538E0446-3C4B-4453-83C3-24EE63F04142}"/>
  <tableColumns count="21">
    <tableColumn id="1" xr3:uid="{55087386-7B7D-41B8-A554-AC109D0F45C2}" name="State"/>
    <tableColumn id="2" xr3:uid="{56951A44-D722-4903-8043-7EBF05F7FEFD}" name="State Name"/>
    <tableColumn id="3" xr3:uid="{18FF0860-CB10-4383-A029-1CFDCF991B50}" name="Women"/>
    <tableColumn id="4" xr3:uid="{810BFC91-8881-472D-890F-C8994CA25CF7}" name="Men"/>
    <tableColumn id="5" xr3:uid="{B73BEF3B-67F6-4198-82AC-218BC17FACBF}" name="Other"/>
    <tableColumn id="6" xr3:uid="{5FA4BD6F-DFC9-4AC7-9B53-D548448CC900}" name="Total"/>
    <tableColumn id="7" xr3:uid="{433D7D1F-4A3E-4812-9A1B-25A932D7BA3B}" name="Percentage of Women" dataDxfId="15" dataCellStyle="Percent"/>
    <tableColumn id="8" xr3:uid="{1ED3AC09-6376-4459-8C4C-3F4F0C38E30B}" name="Women2"/>
    <tableColumn id="9" xr3:uid="{003FD81C-CCC7-48FB-A2BE-B7FD1CCF1A88}" name="Men3"/>
    <tableColumn id="10" xr3:uid="{BE1C58D9-92C3-46F3-8193-A7872B70C0AE}" name="Total4"/>
    <tableColumn id="11" xr3:uid="{82EAF9F8-8AEE-46C7-AEFA-E23F9ABB3882}" name="Percentage of Women5" dataDxfId="14" dataCellStyle="Percent"/>
    <tableColumn id="12" xr3:uid="{FE139F1D-62AA-440A-9C40-DCC68F3DBEA4}" name="Women6"/>
    <tableColumn id="13" xr3:uid="{9EDA3908-EB23-43EB-99A1-5569840DB0EC}" name="Men7"/>
    <tableColumn id="14" xr3:uid="{D9A33813-D207-482A-B905-1D305BD786FE}" name="Other8"/>
    <tableColumn id="15" xr3:uid="{E96B536C-CE52-41A8-9D86-3ABAAFC8EF16}" name="Total9"/>
    <tableColumn id="16" xr3:uid="{38198D67-8516-4A45-BAFF-33A96DCFBA37}" name="Percentage of Women10" dataDxfId="13" dataCellStyle="Percent"/>
    <tableColumn id="17" xr3:uid="{970E37DC-939C-45BD-BBD1-E36FED047567}" name="Women11"/>
    <tableColumn id="18" xr3:uid="{F938C36E-F87D-442B-B512-B5CC16C98566}" name="Men12"/>
    <tableColumn id="19" xr3:uid="{A86FC0AF-305E-40D8-A59D-0A9D8D787B28}" name="Other13"/>
    <tableColumn id="20" xr3:uid="{EA194A9C-B80F-418D-A6A7-BD81990A01ED}" name="Total14"/>
    <tableColumn id="21" xr3:uid="{19C63CB3-BD2D-409B-8914-7212647B719A}" name="Percentage of Women15" dataDxfId="12" dataCellStyle="Perc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4499474-007D-48EF-AD36-705603FBC852}" name="Table13" displayName="Table13" ref="A3:U55" totalsRowShown="0">
  <autoFilter ref="A3:U55" xr:uid="{C33C0227-8720-40F6-B466-337464D69D8D}"/>
  <tableColumns count="21">
    <tableColumn id="1" xr3:uid="{FDBE261E-9550-44D2-8B4F-09E29651DC6C}" name="State"/>
    <tableColumn id="2" xr3:uid="{66BBF0A1-91EA-49CC-9B5D-66F8CF96C933}" name="State Name"/>
    <tableColumn id="3" xr3:uid="{49CE3744-88F4-4624-80BE-8FBD6B32DF74}" name="Women"/>
    <tableColumn id="4" xr3:uid="{3E7B6511-38E0-4597-95B8-5A77981989A5}" name="Men"/>
    <tableColumn id="5" xr3:uid="{7ADE2823-29FD-4CA1-9A9F-54D90916166E}" name="Other"/>
    <tableColumn id="6" xr3:uid="{DCD17173-44CD-4E17-9D8C-4766EE21968E}" name="Total"/>
    <tableColumn id="7" xr3:uid="{D92BE6D6-9016-4A2B-AB1E-8ED9A58BDEF2}" name="Percentage of Women" dataDxfId="11" dataCellStyle="Percent">
      <calculatedColumnFormula>(Table13[[#This Row],[Women]]/Table13[[#This Row],[Total]])</calculatedColumnFormula>
    </tableColumn>
    <tableColumn id="8" xr3:uid="{5F3EC5C3-EA3B-44E5-8449-2E9D46FC8FA1}" name="Women2"/>
    <tableColumn id="9" xr3:uid="{733A3E28-F853-4D00-A634-D4218B693E8B}" name="Men3"/>
    <tableColumn id="10" xr3:uid="{D8F42AFD-E7EA-41D5-803F-89694B440FCE}" name="Total4"/>
    <tableColumn id="11" xr3:uid="{6328F776-47C3-4F80-8466-7C1E5FDBA8A2}" name="Percentage of Women5" dataDxfId="10" dataCellStyle="Percent">
      <calculatedColumnFormula>Table13[[#This Row],[Women2]]/Table13[[#This Row],[Total4]]</calculatedColumnFormula>
    </tableColumn>
    <tableColumn id="12" xr3:uid="{EB3CB613-127F-48B1-AED8-676E7D526514}" name="Women6"/>
    <tableColumn id="13" xr3:uid="{12D2B15E-BA12-4D34-9B22-D19DDB062427}" name="Men7"/>
    <tableColumn id="14" xr3:uid="{F5C589A9-374F-47B2-9AFF-3595B4965BE1}" name="Other8"/>
    <tableColumn id="15" xr3:uid="{FAD9FE07-62CE-4B72-8F68-AFFE863BF4F7}" name="Total9"/>
    <tableColumn id="16" xr3:uid="{3D796D49-B0CC-4B3B-9F81-F4C5E7AAAF54}" name="Percentage of Women10" dataDxfId="9" dataCellStyle="Percent">
      <calculatedColumnFormula>Table13[[#This Row],[Women6]]/Table13[[#This Row],[Total9]]</calculatedColumnFormula>
    </tableColumn>
    <tableColumn id="17" xr3:uid="{89B1E70C-1378-4341-A01F-4B7AC3D5E483}" name="Women11"/>
    <tableColumn id="18" xr3:uid="{E7FAA7C2-D95B-47BC-B22F-42AB552479C7}" name="Men12"/>
    <tableColumn id="19" xr3:uid="{7D249D03-7D78-4565-8666-A440B72C18F0}" name="Other13"/>
    <tableColumn id="20" xr3:uid="{FAA3ACAF-325C-4D59-8D6E-C089F6496B5E}" name="Total14"/>
    <tableColumn id="21" xr3:uid="{02C566A1-2177-4890-9877-3DA69FB0B9C4}" name="Percentage of Women15" dataDxfId="8" dataCellStyle="Percent">
      <calculatedColumnFormula>Table13[[#This Row],[Women11]]/Table13[[#This Row],[Total14]]</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F8DF5D-7879-4D63-9663-86A64D5151DF}" name="Table14" displayName="Table14" ref="A3:U55" totalsRowShown="0">
  <autoFilter ref="A3:U55" xr:uid="{C64CE205-E9DC-49BA-84A1-20BE75680AC3}"/>
  <tableColumns count="21">
    <tableColumn id="1" xr3:uid="{61D829BC-D13F-4CC2-99A4-D905CAB78D9E}" name="State"/>
    <tableColumn id="2" xr3:uid="{2D852C2B-BEDF-4F0C-A833-E86B1546CBAC}" name="State Name"/>
    <tableColumn id="3" xr3:uid="{3281698D-3D22-440B-8E39-453569539997}" name="Women"/>
    <tableColumn id="4" xr3:uid="{D9E76034-F47B-4A01-A35B-A82F5779EE89}" name="Men"/>
    <tableColumn id="5" xr3:uid="{1F3707F1-A137-4B89-BDD1-70DB60C56C4B}" name="Other"/>
    <tableColumn id="6" xr3:uid="{BA499158-2EE9-4CF6-B4B8-2E13985C268E}" name="Total"/>
    <tableColumn id="7" xr3:uid="{AB356FE2-8830-471C-97A7-1BB897BFF630}" name="Percentage of Women" dataDxfId="7" dataCellStyle="Percent"/>
    <tableColumn id="8" xr3:uid="{4E023DB3-E941-4122-A594-B2F6ED5E7803}" name="Women2"/>
    <tableColumn id="9" xr3:uid="{F61271A4-D02E-40B3-BF29-309E87D22166}" name="Men3"/>
    <tableColumn id="10" xr3:uid="{16FDB418-EDEB-42A7-9D6E-CCA82393FF8D}" name="Total4"/>
    <tableColumn id="11" xr3:uid="{4C90A29A-6F5B-4830-8BC5-F6569BFA1B9D}" name="Percentage of Women5" dataDxfId="6" dataCellStyle="Percent"/>
    <tableColumn id="12" xr3:uid="{19AC6FF6-F8B6-4F4C-A87F-DC424A3717B5}" name="Women6"/>
    <tableColumn id="13" xr3:uid="{ACF97EAA-0204-402C-A701-AEB55F241470}" name="Men7"/>
    <tableColumn id="14" xr3:uid="{562F091C-B6A2-460F-B647-19ADD64ABAF7}" name="Other8"/>
    <tableColumn id="15" xr3:uid="{DEF3DB50-6BCE-45B3-B56B-3F8A83702C21}" name="Total9"/>
    <tableColumn id="16" xr3:uid="{E4D145F4-2BEF-4970-893D-A59C43F35DED}" name="Percentage of Women10" dataDxfId="5" dataCellStyle="Percent"/>
    <tableColumn id="17" xr3:uid="{CF54AB79-3BBF-4B25-80C4-0F2073DEF4EA}" name="Women11"/>
    <tableColumn id="18" xr3:uid="{6536A695-ECBE-498D-BFFB-1319991A5FE9}" name="Men12"/>
    <tableColumn id="19" xr3:uid="{6FEA07C6-BA5A-412D-A275-FED7C2C144F9}" name="Other13"/>
    <tableColumn id="20" xr3:uid="{B0C019C0-D387-4630-9077-3D8300F5F605}" name="Total14"/>
    <tableColumn id="21" xr3:uid="{9AAA7A5F-6D79-43F7-B051-CFFD4C1900B5}" name="Percentage of Women15" dataDxfId="4" dataCellStyle="Percen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FBAB529-753E-40C8-ACC2-85B16BC8FBC2}" name="Table15" displayName="Table15" ref="A3:U55" totalsRowShown="0">
  <autoFilter ref="A3:U55" xr:uid="{EE76E4A3-95F0-461E-B71B-839CA84F26E5}"/>
  <tableColumns count="21">
    <tableColumn id="1" xr3:uid="{32D3A073-D9B0-45C2-A33D-39F77CC8A0CE}" name="State"/>
    <tableColumn id="2" xr3:uid="{2615535F-9CF8-42AF-BF44-60B2DAFCFF87}" name="State Name"/>
    <tableColumn id="3" xr3:uid="{C0A98854-CCB1-4460-9D41-9CFF6543B685}" name="Women"/>
    <tableColumn id="4" xr3:uid="{A949833D-6C7B-4378-A51F-3F772CEB2702}" name="Men"/>
    <tableColumn id="5" xr3:uid="{616A5630-98EE-4BB8-A9D1-13445275994C}" name="Other"/>
    <tableColumn id="6" xr3:uid="{BC022375-ED47-45E0-9338-0D4DFA074DF4}" name="Total"/>
    <tableColumn id="7" xr3:uid="{B89DF0E9-AF7F-4366-9A9C-F0E206660371}" name="Percentage of Women" dataDxfId="3" dataCellStyle="Percent"/>
    <tableColumn id="8" xr3:uid="{DD057E58-7662-435B-A9F4-4C62F1D4DD7B}" name="Women2"/>
    <tableColumn id="9" xr3:uid="{D9791BB6-6ED9-4E63-8B87-E314052A58FF}" name="Men3"/>
    <tableColumn id="10" xr3:uid="{15AE5423-1C79-4F5A-8A2E-3EE0FB8D2D8B}" name="Total4"/>
    <tableColumn id="11" xr3:uid="{41FC56BA-F9A7-4582-B77A-B0F1EE02B0BB}" name="Percentage of Women5" dataDxfId="2" dataCellStyle="Percent"/>
    <tableColumn id="12" xr3:uid="{EACE9C0A-66FF-49CE-BA92-1951B8E1E65F}" name="Women6"/>
    <tableColumn id="13" xr3:uid="{CE59FA26-E0F1-48F8-ADE2-F263869EA2E2}" name="Men7"/>
    <tableColumn id="14" xr3:uid="{F4421E89-DAC8-479E-BABB-0F79F0B29024}" name="Other8"/>
    <tableColumn id="15" xr3:uid="{1088E502-7A8C-4A76-854A-3CAEBFBDD882}" name="Total9"/>
    <tableColumn id="16" xr3:uid="{C1A71630-9F27-448D-B7CB-852AB86F9A46}" name="Percentage of Women10" dataDxfId="1" dataCellStyle="Percent"/>
    <tableColumn id="17" xr3:uid="{7E84530B-F561-4894-B541-5D032340F3AA}" name="Women11"/>
    <tableColumn id="18" xr3:uid="{D68957E4-1D8A-49AE-8F36-9BEF8E33FFFA}" name="Men12"/>
    <tableColumn id="19" xr3:uid="{269D88DF-DA75-4E61-86DE-0900EC31E4B9}" name="Other13"/>
    <tableColumn id="20" xr3:uid="{C10496B7-3529-47B0-9730-6EB8DCE0C6A4}" name="Total14"/>
    <tableColumn id="21" xr3:uid="{4C5FE199-ED73-49D4-B126-5A060D70EEF1}" name="Percentage of Women15" dataDxfId="0" dataCellStyle="Percent"/>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8506B-BD64-409B-B958-3B1A93FD01DA}">
  <dimension ref="A1:V55"/>
  <sheetViews>
    <sheetView tabSelected="1" workbookViewId="0">
      <selection activeCell="A5" sqref="A5"/>
    </sheetView>
  </sheetViews>
  <sheetFormatPr defaultColWidth="0" defaultRowHeight="15" zeroHeight="1" x14ac:dyDescent="0.25"/>
  <cols>
    <col min="1" max="2" width="9.140625" customWidth="1"/>
    <col min="3" max="3" width="15.5703125" customWidth="1"/>
    <col min="4" max="22" width="9.140625" customWidth="1"/>
    <col min="23" max="16384" width="9.140625" hidden="1"/>
  </cols>
  <sheetData>
    <row r="1" spans="1:22" x14ac:dyDescent="0.25">
      <c r="A1" s="6" t="s">
        <v>133</v>
      </c>
      <c r="B1" s="6"/>
      <c r="C1" s="6"/>
      <c r="D1" s="6"/>
      <c r="E1" s="6"/>
      <c r="F1" s="6"/>
      <c r="G1" s="6"/>
      <c r="H1" s="6"/>
      <c r="I1" s="6"/>
      <c r="J1" s="6"/>
      <c r="K1" s="6"/>
      <c r="L1" s="6"/>
      <c r="M1" s="6"/>
      <c r="N1" s="6"/>
      <c r="O1" s="6"/>
      <c r="P1" s="6"/>
      <c r="Q1" s="6"/>
      <c r="R1" s="6"/>
      <c r="S1" s="6"/>
      <c r="T1" s="6"/>
      <c r="U1" s="6"/>
      <c r="V1" s="6"/>
    </row>
    <row r="2" spans="1:22" x14ac:dyDescent="0.25">
      <c r="A2" s="7" t="s">
        <v>0</v>
      </c>
      <c r="B2" s="7"/>
      <c r="C2" s="7" t="s">
        <v>109</v>
      </c>
      <c r="D2" s="7"/>
      <c r="E2" s="7"/>
      <c r="F2" s="7"/>
      <c r="G2" s="7"/>
      <c r="H2" s="7" t="s">
        <v>111</v>
      </c>
      <c r="I2" s="7"/>
      <c r="J2" s="7"/>
      <c r="K2" s="7"/>
      <c r="L2" s="7"/>
      <c r="M2" s="8" t="s">
        <v>128</v>
      </c>
      <c r="N2" s="8"/>
      <c r="O2" s="8"/>
      <c r="P2" s="8"/>
      <c r="Q2" s="8"/>
      <c r="R2" s="7" t="s">
        <v>110</v>
      </c>
      <c r="S2" s="7"/>
      <c r="T2" s="7"/>
      <c r="U2" s="7"/>
      <c r="V2" s="7"/>
    </row>
    <row r="3" spans="1:22" x14ac:dyDescent="0.25">
      <c r="A3" t="s">
        <v>0</v>
      </c>
      <c r="B3" t="s">
        <v>1</v>
      </c>
      <c r="C3" t="s">
        <v>2</v>
      </c>
      <c r="D3" t="s">
        <v>3</v>
      </c>
      <c r="E3" t="s">
        <v>4</v>
      </c>
      <c r="F3" t="s">
        <v>5</v>
      </c>
      <c r="G3" t="s">
        <v>6</v>
      </c>
      <c r="H3" t="s">
        <v>113</v>
      </c>
      <c r="I3" t="s">
        <v>114</v>
      </c>
      <c r="J3" t="s">
        <v>132</v>
      </c>
      <c r="K3" t="s">
        <v>115</v>
      </c>
      <c r="L3" t="s">
        <v>116</v>
      </c>
      <c r="M3" t="s">
        <v>117</v>
      </c>
      <c r="N3" t="s">
        <v>118</v>
      </c>
      <c r="O3" t="s">
        <v>119</v>
      </c>
      <c r="P3" t="s">
        <v>120</v>
      </c>
      <c r="Q3" t="s">
        <v>121</v>
      </c>
      <c r="R3" t="s">
        <v>122</v>
      </c>
      <c r="S3" t="s">
        <v>123</v>
      </c>
      <c r="T3" t="s">
        <v>124</v>
      </c>
      <c r="U3" t="s">
        <v>125</v>
      </c>
      <c r="V3" t="s">
        <v>126</v>
      </c>
    </row>
    <row r="4" spans="1:22" x14ac:dyDescent="0.25">
      <c r="A4" t="s">
        <v>7</v>
      </c>
      <c r="B4" t="s">
        <v>8</v>
      </c>
      <c r="C4">
        <v>15</v>
      </c>
      <c r="D4">
        <v>18</v>
      </c>
      <c r="E4">
        <v>0</v>
      </c>
      <c r="F4">
        <v>33</v>
      </c>
      <c r="G4" s="1">
        <f>Table17[[#This Row],[Women]]/Table17[[#This Row],[Total]]</f>
        <v>0.45454545454545453</v>
      </c>
      <c r="H4">
        <v>5</v>
      </c>
      <c r="I4">
        <v>12</v>
      </c>
      <c r="J4">
        <v>0</v>
      </c>
      <c r="K4">
        <v>17</v>
      </c>
      <c r="L4" s="1">
        <f>Table17[[#This Row],[Women2]]/Table17[[#This Row],[Total4]]</f>
        <v>0.29411764705882354</v>
      </c>
      <c r="M4">
        <v>3</v>
      </c>
      <c r="N4">
        <v>3</v>
      </c>
      <c r="O4">
        <v>0</v>
      </c>
      <c r="P4">
        <v>6</v>
      </c>
      <c r="Q4" s="1">
        <f>Table17[[#This Row],[Women6]]/Table17[[#This Row],[Total9]]</f>
        <v>0.5</v>
      </c>
      <c r="R4">
        <v>7</v>
      </c>
      <c r="S4">
        <v>3</v>
      </c>
      <c r="T4">
        <v>0</v>
      </c>
      <c r="U4">
        <v>10</v>
      </c>
      <c r="V4" s="1">
        <f>Table17[[#This Row],[Women11]]/Table17[[#This Row],[Total14]]</f>
        <v>0.7</v>
      </c>
    </row>
    <row r="5" spans="1:22" x14ac:dyDescent="0.25">
      <c r="A5" t="s">
        <v>9</v>
      </c>
      <c r="B5" t="s">
        <v>10</v>
      </c>
      <c r="C5">
        <v>27</v>
      </c>
      <c r="D5">
        <v>33</v>
      </c>
      <c r="E5">
        <v>0</v>
      </c>
      <c r="F5">
        <v>60</v>
      </c>
      <c r="G5" s="1">
        <f>Table17[[#This Row],[Women]]/Table17[[#This Row],[Total]]</f>
        <v>0.45</v>
      </c>
      <c r="H5">
        <v>5</v>
      </c>
      <c r="I5">
        <v>14</v>
      </c>
      <c r="J5">
        <v>0</v>
      </c>
      <c r="K5">
        <v>19</v>
      </c>
      <c r="L5" s="1">
        <f>Table17[[#This Row],[Women2]]/Table17[[#This Row],[Total4]]</f>
        <v>0.26315789473684209</v>
      </c>
      <c r="M5">
        <v>1</v>
      </c>
      <c r="N5">
        <v>2</v>
      </c>
      <c r="O5">
        <v>0</v>
      </c>
      <c r="P5">
        <v>3</v>
      </c>
      <c r="Q5" s="1">
        <f>Table17[[#This Row],[Women6]]/Table17[[#This Row],[Total9]]</f>
        <v>0.33333333333333331</v>
      </c>
      <c r="R5">
        <v>21</v>
      </c>
      <c r="S5">
        <v>17</v>
      </c>
      <c r="T5">
        <v>0</v>
      </c>
      <c r="U5">
        <v>38</v>
      </c>
      <c r="V5" s="1">
        <f>Table17[[#This Row],[Women11]]/Table17[[#This Row],[Total14]]</f>
        <v>0.55263157894736847</v>
      </c>
    </row>
    <row r="6" spans="1:22" x14ac:dyDescent="0.25">
      <c r="A6" t="s">
        <v>11</v>
      </c>
      <c r="B6" t="s">
        <v>12</v>
      </c>
      <c r="C6">
        <v>6</v>
      </c>
      <c r="D6">
        <v>11</v>
      </c>
      <c r="E6">
        <v>0</v>
      </c>
      <c r="F6">
        <v>17</v>
      </c>
      <c r="G6" s="1">
        <f>Table17[[#This Row],[Women]]/Table17[[#This Row],[Total]]</f>
        <v>0.35294117647058826</v>
      </c>
      <c r="H6">
        <v>0</v>
      </c>
      <c r="I6">
        <v>5</v>
      </c>
      <c r="J6">
        <v>0</v>
      </c>
      <c r="K6">
        <v>5</v>
      </c>
      <c r="L6" s="1">
        <f>Table17[[#This Row],[Women2]]/Table17[[#This Row],[Total4]]</f>
        <v>0</v>
      </c>
      <c r="M6">
        <v>0</v>
      </c>
      <c r="N6">
        <v>2</v>
      </c>
      <c r="O6">
        <v>0</v>
      </c>
      <c r="P6">
        <v>2</v>
      </c>
      <c r="Q6" s="1">
        <f>Table17[[#This Row],[Women6]]/Table17[[#This Row],[Total9]]</f>
        <v>0</v>
      </c>
      <c r="R6">
        <v>6</v>
      </c>
      <c r="S6">
        <v>4</v>
      </c>
      <c r="T6">
        <v>0</v>
      </c>
      <c r="U6">
        <v>10</v>
      </c>
      <c r="V6" s="1">
        <f>Table17[[#This Row],[Women11]]/Table17[[#This Row],[Total14]]</f>
        <v>0.6</v>
      </c>
    </row>
    <row r="7" spans="1:22" x14ac:dyDescent="0.25">
      <c r="A7" t="s">
        <v>13</v>
      </c>
      <c r="B7" t="s">
        <v>14</v>
      </c>
      <c r="C7">
        <v>94</v>
      </c>
      <c r="D7">
        <v>122</v>
      </c>
      <c r="E7">
        <v>0</v>
      </c>
      <c r="F7">
        <v>217</v>
      </c>
      <c r="G7" s="1">
        <f>Table17[[#This Row],[Women]]/Table17[[#This Row],[Total]]</f>
        <v>0.43317972350230416</v>
      </c>
      <c r="H7">
        <v>11</v>
      </c>
      <c r="I7">
        <v>49</v>
      </c>
      <c r="J7">
        <v>0</v>
      </c>
      <c r="K7">
        <v>60</v>
      </c>
      <c r="L7" s="1">
        <f>Table17[[#This Row],[Women2]]/Table17[[#This Row],[Total4]]</f>
        <v>0.18333333333333332</v>
      </c>
      <c r="M7">
        <v>17</v>
      </c>
      <c r="N7">
        <v>24</v>
      </c>
      <c r="O7">
        <v>0</v>
      </c>
      <c r="P7">
        <v>41</v>
      </c>
      <c r="Q7" s="1">
        <f>Table17[[#This Row],[Women6]]/Table17[[#This Row],[Total9]]</f>
        <v>0.41463414634146339</v>
      </c>
      <c r="R7">
        <v>66</v>
      </c>
      <c r="S7">
        <v>49</v>
      </c>
      <c r="T7">
        <v>0</v>
      </c>
      <c r="U7">
        <v>116</v>
      </c>
      <c r="V7" s="1">
        <f>Table17[[#This Row],[Women11]]/Table17[[#This Row],[Total14]]</f>
        <v>0.56896551724137934</v>
      </c>
    </row>
    <row r="8" spans="1:22" x14ac:dyDescent="0.25">
      <c r="A8" t="s">
        <v>15</v>
      </c>
      <c r="B8" t="s">
        <v>16</v>
      </c>
      <c r="C8">
        <v>584</v>
      </c>
      <c r="D8">
        <v>590</v>
      </c>
      <c r="E8">
        <v>0</v>
      </c>
      <c r="F8">
        <v>1177</v>
      </c>
      <c r="G8" s="1">
        <f>Table17[[#This Row],[Women]]/Table17[[#This Row],[Total]]</f>
        <v>0.49617672047578587</v>
      </c>
      <c r="H8">
        <v>88</v>
      </c>
      <c r="I8">
        <v>250</v>
      </c>
      <c r="J8">
        <v>0</v>
      </c>
      <c r="K8">
        <v>338</v>
      </c>
      <c r="L8" s="1">
        <f>Table17[[#This Row],[Women2]]/Table17[[#This Row],[Total4]]</f>
        <v>0.26035502958579881</v>
      </c>
      <c r="M8">
        <v>96</v>
      </c>
      <c r="N8">
        <v>72</v>
      </c>
      <c r="O8">
        <v>0</v>
      </c>
      <c r="P8">
        <v>168</v>
      </c>
      <c r="Q8" s="1">
        <f>Table17[[#This Row],[Women6]]/Table17[[#This Row],[Total9]]</f>
        <v>0.5714285714285714</v>
      </c>
      <c r="R8">
        <v>400</v>
      </c>
      <c r="S8">
        <v>268</v>
      </c>
      <c r="T8">
        <v>0</v>
      </c>
      <c r="U8">
        <v>671</v>
      </c>
      <c r="V8" s="1">
        <f>Table17[[#This Row],[Women11]]/Table17[[#This Row],[Total14]]</f>
        <v>0.5961251862891207</v>
      </c>
    </row>
    <row r="9" spans="1:22" x14ac:dyDescent="0.25">
      <c r="A9" t="s">
        <v>17</v>
      </c>
      <c r="B9" t="s">
        <v>18</v>
      </c>
      <c r="C9">
        <v>161</v>
      </c>
      <c r="D9">
        <v>206</v>
      </c>
      <c r="E9">
        <v>1</v>
      </c>
      <c r="F9">
        <v>369</v>
      </c>
      <c r="G9" s="1">
        <f>Table17[[#This Row],[Women]]/Table17[[#This Row],[Total]]</f>
        <v>0.43631436314363142</v>
      </c>
      <c r="H9">
        <v>33</v>
      </c>
      <c r="I9">
        <v>95</v>
      </c>
      <c r="J9">
        <v>0</v>
      </c>
      <c r="K9">
        <v>128</v>
      </c>
      <c r="L9" s="1">
        <f>Table17[[#This Row],[Women2]]/Table17[[#This Row],[Total4]]</f>
        <v>0.2578125</v>
      </c>
      <c r="M9">
        <v>39</v>
      </c>
      <c r="N9">
        <v>32</v>
      </c>
      <c r="O9">
        <v>0</v>
      </c>
      <c r="P9">
        <v>71</v>
      </c>
      <c r="Q9" s="1">
        <f>Table17[[#This Row],[Women6]]/Table17[[#This Row],[Total9]]</f>
        <v>0.54929577464788737</v>
      </c>
      <c r="R9">
        <v>89</v>
      </c>
      <c r="S9">
        <v>79</v>
      </c>
      <c r="T9">
        <v>1</v>
      </c>
      <c r="U9">
        <v>170</v>
      </c>
      <c r="V9" s="1">
        <f>Table17[[#This Row],[Women11]]/Table17[[#This Row],[Total14]]</f>
        <v>0.52352941176470591</v>
      </c>
    </row>
    <row r="10" spans="1:22" x14ac:dyDescent="0.25">
      <c r="A10" t="s">
        <v>19</v>
      </c>
      <c r="B10" t="s">
        <v>20</v>
      </c>
      <c r="C10">
        <v>18</v>
      </c>
      <c r="D10">
        <v>36</v>
      </c>
      <c r="E10">
        <v>0</v>
      </c>
      <c r="F10">
        <v>54</v>
      </c>
      <c r="G10" s="1">
        <f>Table17[[#This Row],[Women]]/Table17[[#This Row],[Total]]</f>
        <v>0.33333333333333331</v>
      </c>
      <c r="H10">
        <v>4</v>
      </c>
      <c r="I10">
        <v>27</v>
      </c>
      <c r="J10">
        <v>0</v>
      </c>
      <c r="K10">
        <v>31</v>
      </c>
      <c r="L10" s="1">
        <f>Table17[[#This Row],[Women2]]/Table17[[#This Row],[Total4]]</f>
        <v>0.12903225806451613</v>
      </c>
      <c r="M10">
        <v>7</v>
      </c>
      <c r="N10">
        <v>2</v>
      </c>
      <c r="O10">
        <v>0</v>
      </c>
      <c r="P10">
        <v>9</v>
      </c>
      <c r="Q10" s="1">
        <f>Table17[[#This Row],[Women6]]/Table17[[#This Row],[Total9]]</f>
        <v>0.77777777777777779</v>
      </c>
      <c r="R10">
        <v>7</v>
      </c>
      <c r="S10">
        <v>7</v>
      </c>
      <c r="T10">
        <v>0</v>
      </c>
      <c r="U10">
        <v>14</v>
      </c>
      <c r="V10" s="1">
        <f>Table17[[#This Row],[Women11]]/Table17[[#This Row],[Total14]]</f>
        <v>0.5</v>
      </c>
    </row>
    <row r="11" spans="1:22" x14ac:dyDescent="0.25">
      <c r="A11" t="s">
        <v>21</v>
      </c>
      <c r="B11" t="s">
        <v>22</v>
      </c>
      <c r="C11">
        <v>6</v>
      </c>
      <c r="D11">
        <v>8</v>
      </c>
      <c r="E11">
        <v>0</v>
      </c>
      <c r="F11">
        <v>14</v>
      </c>
      <c r="G11" s="1">
        <f>Table17[[#This Row],[Women]]/Table17[[#This Row],[Total]]</f>
        <v>0.42857142857142855</v>
      </c>
      <c r="H11">
        <v>1</v>
      </c>
      <c r="I11">
        <v>2</v>
      </c>
      <c r="J11">
        <v>0</v>
      </c>
      <c r="K11">
        <v>3</v>
      </c>
      <c r="L11" s="1">
        <f>Table17[[#This Row],[Women2]]/Table17[[#This Row],[Total4]]</f>
        <v>0.33333333333333331</v>
      </c>
      <c r="M11">
        <v>1</v>
      </c>
      <c r="N11">
        <v>0</v>
      </c>
      <c r="O11">
        <v>0</v>
      </c>
      <c r="P11">
        <v>1</v>
      </c>
      <c r="Q11" s="1">
        <f>Table17[[#This Row],[Women6]]/Table17[[#This Row],[Total9]]</f>
        <v>1</v>
      </c>
      <c r="R11">
        <v>4</v>
      </c>
      <c r="S11">
        <v>6</v>
      </c>
      <c r="T11">
        <v>0</v>
      </c>
      <c r="U11">
        <v>10</v>
      </c>
      <c r="V11" s="1">
        <f>Table17[[#This Row],[Women11]]/Table17[[#This Row],[Total14]]</f>
        <v>0.4</v>
      </c>
    </row>
    <row r="12" spans="1:22" x14ac:dyDescent="0.25">
      <c r="A12" t="s">
        <v>23</v>
      </c>
      <c r="B12" t="s">
        <v>24</v>
      </c>
      <c r="C12">
        <v>15</v>
      </c>
      <c r="D12">
        <v>10</v>
      </c>
      <c r="E12">
        <v>0</v>
      </c>
      <c r="F12">
        <v>25</v>
      </c>
      <c r="G12" s="1">
        <f>Table17[[#This Row],[Women]]/Table17[[#This Row],[Total]]</f>
        <v>0.6</v>
      </c>
      <c r="H12">
        <v>7</v>
      </c>
      <c r="I12">
        <v>6</v>
      </c>
      <c r="J12">
        <v>0</v>
      </c>
      <c r="K12">
        <v>13</v>
      </c>
      <c r="L12" s="1">
        <f>Table17[[#This Row],[Women2]]/Table17[[#This Row],[Total4]]</f>
        <v>0.53846153846153844</v>
      </c>
      <c r="M12">
        <v>3</v>
      </c>
      <c r="N12">
        <v>1</v>
      </c>
      <c r="O12">
        <v>0</v>
      </c>
      <c r="P12">
        <v>4</v>
      </c>
      <c r="Q12" s="1">
        <f>Table17[[#This Row],[Women6]]/Table17[[#This Row],[Total9]]</f>
        <v>0.75</v>
      </c>
      <c r="R12">
        <v>5</v>
      </c>
      <c r="S12">
        <v>3</v>
      </c>
      <c r="T12">
        <v>0</v>
      </c>
      <c r="U12">
        <v>8</v>
      </c>
      <c r="V12" s="1">
        <f>Table17[[#This Row],[Women11]]/Table17[[#This Row],[Total14]]</f>
        <v>0.625</v>
      </c>
    </row>
    <row r="13" spans="1:22" x14ac:dyDescent="0.25">
      <c r="A13" t="s">
        <v>25</v>
      </c>
      <c r="B13" t="s">
        <v>26</v>
      </c>
      <c r="C13">
        <v>293</v>
      </c>
      <c r="D13">
        <v>385</v>
      </c>
      <c r="E13">
        <v>0</v>
      </c>
      <c r="F13">
        <v>681</v>
      </c>
      <c r="G13" s="1">
        <f>Table17[[#This Row],[Women]]/Table17[[#This Row],[Total]]</f>
        <v>0.43024963289280471</v>
      </c>
      <c r="H13">
        <v>58</v>
      </c>
      <c r="I13">
        <v>180</v>
      </c>
      <c r="J13">
        <v>0</v>
      </c>
      <c r="K13">
        <v>238</v>
      </c>
      <c r="L13" s="1">
        <f>Table17[[#This Row],[Women2]]/Table17[[#This Row],[Total4]]</f>
        <v>0.24369747899159663</v>
      </c>
      <c r="M13">
        <v>55</v>
      </c>
      <c r="N13">
        <v>69</v>
      </c>
      <c r="O13">
        <v>0</v>
      </c>
      <c r="P13">
        <v>124</v>
      </c>
      <c r="Q13" s="1">
        <f>Table17[[#This Row],[Women6]]/Table17[[#This Row],[Total9]]</f>
        <v>0.44354838709677419</v>
      </c>
      <c r="R13">
        <v>180</v>
      </c>
      <c r="S13">
        <v>136</v>
      </c>
      <c r="T13">
        <v>0</v>
      </c>
      <c r="U13">
        <v>319</v>
      </c>
      <c r="V13" s="1">
        <f>Table17[[#This Row],[Women11]]/Table17[[#This Row],[Total14]]</f>
        <v>0.56426332288401249</v>
      </c>
    </row>
    <row r="14" spans="1:22" x14ac:dyDescent="0.25">
      <c r="A14" t="s">
        <v>27</v>
      </c>
      <c r="B14" t="s">
        <v>28</v>
      </c>
      <c r="C14">
        <v>97</v>
      </c>
      <c r="D14">
        <v>171</v>
      </c>
      <c r="E14">
        <v>0</v>
      </c>
      <c r="F14">
        <v>268</v>
      </c>
      <c r="G14" s="1">
        <f>Table17[[#This Row],[Women]]/Table17[[#This Row],[Total]]</f>
        <v>0.36194029850746268</v>
      </c>
      <c r="H14">
        <v>28</v>
      </c>
      <c r="I14">
        <v>98</v>
      </c>
      <c r="J14">
        <v>0</v>
      </c>
      <c r="K14">
        <v>126</v>
      </c>
      <c r="L14" s="1">
        <f>Table17[[#This Row],[Women2]]/Table17[[#This Row],[Total4]]</f>
        <v>0.22222222222222221</v>
      </c>
      <c r="M14">
        <v>20</v>
      </c>
      <c r="N14">
        <v>29</v>
      </c>
      <c r="O14">
        <v>0</v>
      </c>
      <c r="P14">
        <v>49</v>
      </c>
      <c r="Q14" s="1">
        <f>Table17[[#This Row],[Women6]]/Table17[[#This Row],[Total9]]</f>
        <v>0.40816326530612246</v>
      </c>
      <c r="R14">
        <v>49</v>
      </c>
      <c r="S14">
        <v>44</v>
      </c>
      <c r="T14">
        <v>0</v>
      </c>
      <c r="U14">
        <v>93</v>
      </c>
      <c r="V14" s="1">
        <f>Table17[[#This Row],[Women11]]/Table17[[#This Row],[Total14]]</f>
        <v>0.5268817204301075</v>
      </c>
    </row>
    <row r="15" spans="1:22" x14ac:dyDescent="0.25">
      <c r="A15" t="s">
        <v>29</v>
      </c>
      <c r="B15" t="s">
        <v>30</v>
      </c>
      <c r="C15">
        <v>1</v>
      </c>
      <c r="D15">
        <v>1</v>
      </c>
      <c r="E15">
        <v>0</v>
      </c>
      <c r="F15">
        <v>2</v>
      </c>
      <c r="G15" s="1">
        <f>Table17[[#This Row],[Women]]/Table17[[#This Row],[Total]]</f>
        <v>0.5</v>
      </c>
      <c r="H15">
        <v>0</v>
      </c>
      <c r="I15">
        <v>1</v>
      </c>
      <c r="J15">
        <v>0</v>
      </c>
      <c r="K15">
        <v>1</v>
      </c>
      <c r="L15" s="1">
        <f>Table17[[#This Row],[Women2]]/Table17[[#This Row],[Total4]]</f>
        <v>0</v>
      </c>
      <c r="M15">
        <v>0</v>
      </c>
      <c r="N15">
        <v>0</v>
      </c>
      <c r="O15">
        <v>0</v>
      </c>
      <c r="P15">
        <v>0</v>
      </c>
      <c r="Q15" s="1">
        <v>0</v>
      </c>
      <c r="R15">
        <v>1</v>
      </c>
      <c r="S15">
        <v>0</v>
      </c>
      <c r="T15">
        <v>0</v>
      </c>
      <c r="U15">
        <v>1</v>
      </c>
      <c r="V15" s="1">
        <f>Table17[[#This Row],[Women11]]/Table17[[#This Row],[Total14]]</f>
        <v>1</v>
      </c>
    </row>
    <row r="16" spans="1:22" x14ac:dyDescent="0.25">
      <c r="A16" t="s">
        <v>31</v>
      </c>
      <c r="B16" t="s">
        <v>32</v>
      </c>
      <c r="C16">
        <v>62</v>
      </c>
      <c r="D16">
        <v>100</v>
      </c>
      <c r="E16">
        <v>0</v>
      </c>
      <c r="F16">
        <v>162</v>
      </c>
      <c r="G16" s="1">
        <f>Table17[[#This Row],[Women]]/Table17[[#This Row],[Total]]</f>
        <v>0.38271604938271603</v>
      </c>
      <c r="H16">
        <v>22</v>
      </c>
      <c r="I16">
        <v>73</v>
      </c>
      <c r="J16">
        <v>0</v>
      </c>
      <c r="K16">
        <v>95</v>
      </c>
      <c r="L16" s="1">
        <f>Table17[[#This Row],[Women2]]/Table17[[#This Row],[Total4]]</f>
        <v>0.23157894736842105</v>
      </c>
      <c r="M16">
        <v>13</v>
      </c>
      <c r="N16">
        <v>11</v>
      </c>
      <c r="O16">
        <v>0</v>
      </c>
      <c r="P16">
        <v>24</v>
      </c>
      <c r="Q16" s="1">
        <f>Table17[[#This Row],[Women6]]/Table17[[#This Row],[Total9]]</f>
        <v>0.54166666666666663</v>
      </c>
      <c r="R16">
        <v>27</v>
      </c>
      <c r="S16">
        <v>16</v>
      </c>
      <c r="T16">
        <v>0</v>
      </c>
      <c r="U16">
        <v>43</v>
      </c>
      <c r="V16" s="1">
        <f>Table17[[#This Row],[Women11]]/Table17[[#This Row],[Total14]]</f>
        <v>0.62790697674418605</v>
      </c>
    </row>
    <row r="17" spans="1:22" x14ac:dyDescent="0.25">
      <c r="A17" t="s">
        <v>33</v>
      </c>
      <c r="B17" t="s">
        <v>34</v>
      </c>
      <c r="C17">
        <v>14</v>
      </c>
      <c r="D17">
        <v>10</v>
      </c>
      <c r="E17">
        <v>0</v>
      </c>
      <c r="F17">
        <v>24</v>
      </c>
      <c r="G17" s="1">
        <f>Table17[[#This Row],[Women]]/Table17[[#This Row],[Total]]</f>
        <v>0.58333333333333337</v>
      </c>
      <c r="H17">
        <v>6</v>
      </c>
      <c r="I17">
        <v>7</v>
      </c>
      <c r="J17">
        <v>0</v>
      </c>
      <c r="K17">
        <v>13</v>
      </c>
      <c r="L17" s="1">
        <f>Table17[[#This Row],[Women2]]/Table17[[#This Row],[Total4]]</f>
        <v>0.46153846153846156</v>
      </c>
      <c r="M17">
        <v>1</v>
      </c>
      <c r="N17">
        <v>2</v>
      </c>
      <c r="O17">
        <v>0</v>
      </c>
      <c r="P17">
        <v>3</v>
      </c>
      <c r="Q17" s="1">
        <f>Table17[[#This Row],[Women6]]/Table17[[#This Row],[Total9]]</f>
        <v>0.33333333333333331</v>
      </c>
      <c r="R17">
        <v>7</v>
      </c>
      <c r="S17">
        <v>1</v>
      </c>
      <c r="T17">
        <v>0</v>
      </c>
      <c r="U17">
        <v>8</v>
      </c>
      <c r="V17" s="1">
        <f>Table17[[#This Row],[Women11]]/Table17[[#This Row],[Total14]]</f>
        <v>0.875</v>
      </c>
    </row>
    <row r="18" spans="1:22" x14ac:dyDescent="0.25">
      <c r="A18" t="s">
        <v>35</v>
      </c>
      <c r="B18" t="s">
        <v>36</v>
      </c>
      <c r="C18">
        <v>145</v>
      </c>
      <c r="D18">
        <v>270</v>
      </c>
      <c r="E18">
        <v>0</v>
      </c>
      <c r="F18">
        <v>416</v>
      </c>
      <c r="G18" s="1">
        <f>Table17[[#This Row],[Women]]/Table17[[#This Row],[Total]]</f>
        <v>0.34855769230769229</v>
      </c>
      <c r="H18">
        <v>44</v>
      </c>
      <c r="I18">
        <v>153</v>
      </c>
      <c r="J18">
        <v>0</v>
      </c>
      <c r="K18">
        <v>197</v>
      </c>
      <c r="L18" s="1">
        <f>Table17[[#This Row],[Women2]]/Table17[[#This Row],[Total4]]</f>
        <v>0.2233502538071066</v>
      </c>
      <c r="M18">
        <v>32</v>
      </c>
      <c r="N18">
        <v>40</v>
      </c>
      <c r="O18">
        <v>0</v>
      </c>
      <c r="P18">
        <v>72</v>
      </c>
      <c r="Q18" s="1">
        <f>Table17[[#This Row],[Women6]]/Table17[[#This Row],[Total9]]</f>
        <v>0.44444444444444442</v>
      </c>
      <c r="R18">
        <v>69</v>
      </c>
      <c r="S18">
        <v>77</v>
      </c>
      <c r="T18">
        <v>0</v>
      </c>
      <c r="U18">
        <v>147</v>
      </c>
      <c r="V18" s="1">
        <f>Table17[[#This Row],[Women11]]/Table17[[#This Row],[Total14]]</f>
        <v>0.46938775510204084</v>
      </c>
    </row>
    <row r="19" spans="1:22" x14ac:dyDescent="0.25">
      <c r="A19" t="s">
        <v>37</v>
      </c>
      <c r="B19" t="s">
        <v>38</v>
      </c>
      <c r="C19">
        <v>2</v>
      </c>
      <c r="D19">
        <v>22</v>
      </c>
      <c r="E19">
        <v>0</v>
      </c>
      <c r="F19">
        <v>24</v>
      </c>
      <c r="G19" s="1">
        <f>Table17[[#This Row],[Women]]/Table17[[#This Row],[Total]]</f>
        <v>8.3333333333333329E-2</v>
      </c>
      <c r="H19">
        <v>2</v>
      </c>
      <c r="I19">
        <v>11</v>
      </c>
      <c r="J19">
        <v>0</v>
      </c>
      <c r="K19">
        <v>13</v>
      </c>
      <c r="L19" s="1">
        <f>Table17[[#This Row],[Women2]]/Table17[[#This Row],[Total4]]</f>
        <v>0.15384615384615385</v>
      </c>
      <c r="M19">
        <v>0</v>
      </c>
      <c r="N19">
        <v>2</v>
      </c>
      <c r="O19">
        <v>0</v>
      </c>
      <c r="P19">
        <v>2</v>
      </c>
      <c r="Q19" s="1">
        <f>Table17[[#This Row],[Women6]]/Table17[[#This Row],[Total9]]</f>
        <v>0</v>
      </c>
      <c r="R19">
        <v>0</v>
      </c>
      <c r="S19">
        <v>9</v>
      </c>
      <c r="T19">
        <v>0</v>
      </c>
      <c r="U19">
        <v>9</v>
      </c>
      <c r="V19" s="1">
        <f>Table17[[#This Row],[Women11]]/Table17[[#This Row],[Total14]]</f>
        <v>0</v>
      </c>
    </row>
    <row r="20" spans="1:22" x14ac:dyDescent="0.25">
      <c r="A20" t="s">
        <v>39</v>
      </c>
      <c r="B20" t="s">
        <v>40</v>
      </c>
      <c r="C20">
        <v>74</v>
      </c>
      <c r="D20">
        <v>125</v>
      </c>
      <c r="E20">
        <v>0</v>
      </c>
      <c r="F20">
        <v>199</v>
      </c>
      <c r="G20" s="1">
        <f>Table17[[#This Row],[Women]]/Table17[[#This Row],[Total]]</f>
        <v>0.37185929648241206</v>
      </c>
      <c r="H20">
        <v>20</v>
      </c>
      <c r="I20">
        <v>75</v>
      </c>
      <c r="J20">
        <v>0</v>
      </c>
      <c r="K20">
        <v>95</v>
      </c>
      <c r="L20" s="1">
        <f>Table17[[#This Row],[Women2]]/Table17[[#This Row],[Total4]]</f>
        <v>0.21052631578947367</v>
      </c>
      <c r="M20">
        <v>19</v>
      </c>
      <c r="N20">
        <v>26</v>
      </c>
      <c r="O20">
        <v>0</v>
      </c>
      <c r="P20">
        <v>45</v>
      </c>
      <c r="Q20" s="1">
        <f>Table17[[#This Row],[Women6]]/Table17[[#This Row],[Total9]]</f>
        <v>0.42222222222222222</v>
      </c>
      <c r="R20">
        <v>35</v>
      </c>
      <c r="S20">
        <v>24</v>
      </c>
      <c r="T20">
        <v>0</v>
      </c>
      <c r="U20">
        <v>59</v>
      </c>
      <c r="V20" s="1">
        <f>Table17[[#This Row],[Women11]]/Table17[[#This Row],[Total14]]</f>
        <v>0.59322033898305082</v>
      </c>
    </row>
    <row r="21" spans="1:22" x14ac:dyDescent="0.25">
      <c r="A21" t="s">
        <v>41</v>
      </c>
      <c r="B21" t="s">
        <v>42</v>
      </c>
      <c r="C21">
        <v>9</v>
      </c>
      <c r="D21">
        <v>25</v>
      </c>
      <c r="E21">
        <v>0</v>
      </c>
      <c r="F21">
        <v>34</v>
      </c>
      <c r="G21" s="1">
        <f>Table17[[#This Row],[Women]]/Table17[[#This Row],[Total]]</f>
        <v>0.26470588235294118</v>
      </c>
      <c r="H21">
        <v>4</v>
      </c>
      <c r="I21">
        <v>17</v>
      </c>
      <c r="J21">
        <v>0</v>
      </c>
      <c r="K21">
        <v>21</v>
      </c>
      <c r="L21" s="1">
        <f>Table17[[#This Row],[Women2]]/Table17[[#This Row],[Total4]]</f>
        <v>0.19047619047619047</v>
      </c>
      <c r="M21">
        <v>2</v>
      </c>
      <c r="N21">
        <v>2</v>
      </c>
      <c r="O21">
        <v>0</v>
      </c>
      <c r="P21">
        <v>4</v>
      </c>
      <c r="Q21" s="1">
        <f>Table17[[#This Row],[Women6]]/Table17[[#This Row],[Total9]]</f>
        <v>0.5</v>
      </c>
      <c r="R21">
        <v>3</v>
      </c>
      <c r="S21">
        <v>6</v>
      </c>
      <c r="T21">
        <v>0</v>
      </c>
      <c r="U21">
        <v>9</v>
      </c>
      <c r="V21" s="1">
        <f>Table17[[#This Row],[Women11]]/Table17[[#This Row],[Total14]]</f>
        <v>0.33333333333333331</v>
      </c>
    </row>
    <row r="22" spans="1:22" x14ac:dyDescent="0.25">
      <c r="A22" t="s">
        <v>43</v>
      </c>
      <c r="B22" t="s">
        <v>44</v>
      </c>
      <c r="C22">
        <v>4</v>
      </c>
      <c r="D22">
        <v>8</v>
      </c>
      <c r="E22">
        <v>0</v>
      </c>
      <c r="F22">
        <v>12</v>
      </c>
      <c r="G22" s="1">
        <f>Table17[[#This Row],[Women]]/Table17[[#This Row],[Total]]</f>
        <v>0.33333333333333331</v>
      </c>
      <c r="H22">
        <v>2</v>
      </c>
      <c r="I22">
        <v>2</v>
      </c>
      <c r="J22">
        <v>0</v>
      </c>
      <c r="K22">
        <v>4</v>
      </c>
      <c r="L22" s="1">
        <f>Table17[[#This Row],[Women2]]/Table17[[#This Row],[Total4]]</f>
        <v>0.5</v>
      </c>
      <c r="M22">
        <v>0</v>
      </c>
      <c r="N22">
        <v>1</v>
      </c>
      <c r="O22">
        <v>0</v>
      </c>
      <c r="P22">
        <v>1</v>
      </c>
      <c r="Q22" s="1">
        <f>Table17[[#This Row],[Women6]]/Table17[[#This Row],[Total9]]</f>
        <v>0</v>
      </c>
      <c r="R22">
        <v>2</v>
      </c>
      <c r="S22">
        <v>5</v>
      </c>
      <c r="T22">
        <v>0</v>
      </c>
      <c r="U22">
        <v>7</v>
      </c>
      <c r="V22" s="1">
        <f>Table17[[#This Row],[Women11]]/Table17[[#This Row],[Total14]]</f>
        <v>0.2857142857142857</v>
      </c>
    </row>
    <row r="23" spans="1:22" x14ac:dyDescent="0.25">
      <c r="A23" t="s">
        <v>45</v>
      </c>
      <c r="B23" t="s">
        <v>46</v>
      </c>
      <c r="C23">
        <v>85</v>
      </c>
      <c r="D23">
        <v>128</v>
      </c>
      <c r="E23">
        <v>0</v>
      </c>
      <c r="F23">
        <v>213</v>
      </c>
      <c r="G23" s="1">
        <f>Table17[[#This Row],[Women]]/Table17[[#This Row],[Total]]</f>
        <v>0.39906103286384975</v>
      </c>
      <c r="H23">
        <v>29</v>
      </c>
      <c r="I23">
        <v>94</v>
      </c>
      <c r="J23">
        <v>0</v>
      </c>
      <c r="K23">
        <v>123</v>
      </c>
      <c r="L23" s="1">
        <f>Table17[[#This Row],[Women2]]/Table17[[#This Row],[Total4]]</f>
        <v>0.23577235772357724</v>
      </c>
      <c r="M23">
        <v>24</v>
      </c>
      <c r="N23">
        <v>13</v>
      </c>
      <c r="O23">
        <v>0</v>
      </c>
      <c r="P23">
        <v>37</v>
      </c>
      <c r="Q23" s="1">
        <f>Table17[[#This Row],[Women6]]/Table17[[#This Row],[Total9]]</f>
        <v>0.64864864864864868</v>
      </c>
      <c r="R23">
        <v>32</v>
      </c>
      <c r="S23">
        <v>21</v>
      </c>
      <c r="T23">
        <v>0</v>
      </c>
      <c r="U23">
        <v>53</v>
      </c>
      <c r="V23" s="1">
        <f>Table17[[#This Row],[Women11]]/Table17[[#This Row],[Total14]]</f>
        <v>0.60377358490566035</v>
      </c>
    </row>
    <row r="24" spans="1:22" x14ac:dyDescent="0.25">
      <c r="A24" t="s">
        <v>47</v>
      </c>
      <c r="B24" t="s">
        <v>48</v>
      </c>
      <c r="C24">
        <v>44</v>
      </c>
      <c r="D24">
        <v>60</v>
      </c>
      <c r="E24">
        <v>0</v>
      </c>
      <c r="F24">
        <v>104</v>
      </c>
      <c r="G24" s="1">
        <f>Table17[[#This Row],[Women]]/Table17[[#This Row],[Total]]</f>
        <v>0.42307692307692307</v>
      </c>
      <c r="H24">
        <v>17</v>
      </c>
      <c r="I24">
        <v>33</v>
      </c>
      <c r="J24">
        <v>0</v>
      </c>
      <c r="K24">
        <v>50</v>
      </c>
      <c r="L24" s="1">
        <f>Table17[[#This Row],[Women2]]/Table17[[#This Row],[Total4]]</f>
        <v>0.34</v>
      </c>
      <c r="M24">
        <v>5</v>
      </c>
      <c r="N24">
        <v>7</v>
      </c>
      <c r="O24">
        <v>0</v>
      </c>
      <c r="P24">
        <v>12</v>
      </c>
      <c r="Q24" s="1">
        <f>Table17[[#This Row],[Women6]]/Table17[[#This Row],[Total9]]</f>
        <v>0.41666666666666669</v>
      </c>
      <c r="R24">
        <v>22</v>
      </c>
      <c r="S24">
        <v>20</v>
      </c>
      <c r="T24">
        <v>0</v>
      </c>
      <c r="U24">
        <v>42</v>
      </c>
      <c r="V24" s="1">
        <f>Table17[[#This Row],[Women11]]/Table17[[#This Row],[Total14]]</f>
        <v>0.52380952380952384</v>
      </c>
    </row>
    <row r="25" spans="1:22" x14ac:dyDescent="0.25">
      <c r="A25" t="s">
        <v>49</v>
      </c>
      <c r="B25" t="s">
        <v>50</v>
      </c>
      <c r="C25">
        <v>27</v>
      </c>
      <c r="D25">
        <v>44</v>
      </c>
      <c r="E25">
        <v>0</v>
      </c>
      <c r="F25">
        <v>71</v>
      </c>
      <c r="G25" s="1">
        <f>Table17[[#This Row],[Women]]/Table17[[#This Row],[Total]]</f>
        <v>0.38028169014084506</v>
      </c>
      <c r="H25">
        <v>19</v>
      </c>
      <c r="I25">
        <v>37</v>
      </c>
      <c r="J25">
        <v>0</v>
      </c>
      <c r="K25">
        <v>56</v>
      </c>
      <c r="L25" s="1">
        <f>Table17[[#This Row],[Women2]]/Table17[[#This Row],[Total4]]</f>
        <v>0.3392857142857143</v>
      </c>
      <c r="M25">
        <v>2</v>
      </c>
      <c r="N25">
        <v>4</v>
      </c>
      <c r="O25">
        <v>0</v>
      </c>
      <c r="P25">
        <v>6</v>
      </c>
      <c r="Q25" s="1">
        <f>Table17[[#This Row],[Women6]]/Table17[[#This Row],[Total9]]</f>
        <v>0.33333333333333331</v>
      </c>
      <c r="R25">
        <v>6</v>
      </c>
      <c r="S25">
        <v>3</v>
      </c>
      <c r="T25">
        <v>0</v>
      </c>
      <c r="U25">
        <v>9</v>
      </c>
      <c r="V25" s="1">
        <f>Table17[[#This Row],[Women11]]/Table17[[#This Row],[Total14]]</f>
        <v>0.66666666666666663</v>
      </c>
    </row>
    <row r="26" spans="1:22" x14ac:dyDescent="0.25">
      <c r="A26" t="s">
        <v>51</v>
      </c>
      <c r="B26" t="s">
        <v>52</v>
      </c>
      <c r="C26">
        <v>85</v>
      </c>
      <c r="D26">
        <v>208</v>
      </c>
      <c r="E26">
        <v>0</v>
      </c>
      <c r="F26">
        <v>293</v>
      </c>
      <c r="G26" s="1">
        <f>Table17[[#This Row],[Women]]/Table17[[#This Row],[Total]]</f>
        <v>0.29010238907849828</v>
      </c>
      <c r="H26">
        <v>37</v>
      </c>
      <c r="I26">
        <v>144</v>
      </c>
      <c r="J26">
        <v>0</v>
      </c>
      <c r="K26">
        <v>181</v>
      </c>
      <c r="L26" s="1">
        <f>Table17[[#This Row],[Women2]]/Table17[[#This Row],[Total4]]</f>
        <v>0.20441988950276244</v>
      </c>
      <c r="M26">
        <v>14</v>
      </c>
      <c r="N26">
        <v>27</v>
      </c>
      <c r="O26">
        <v>0</v>
      </c>
      <c r="P26">
        <v>41</v>
      </c>
      <c r="Q26" s="1">
        <f>Table17[[#This Row],[Women6]]/Table17[[#This Row],[Total9]]</f>
        <v>0.34146341463414637</v>
      </c>
      <c r="R26">
        <v>34</v>
      </c>
      <c r="S26">
        <v>37</v>
      </c>
      <c r="T26">
        <v>0</v>
      </c>
      <c r="U26">
        <v>71</v>
      </c>
      <c r="V26" s="1">
        <f>Table17[[#This Row],[Women11]]/Table17[[#This Row],[Total14]]</f>
        <v>0.47887323943661969</v>
      </c>
    </row>
    <row r="27" spans="1:22" x14ac:dyDescent="0.25">
      <c r="A27" t="s">
        <v>53</v>
      </c>
      <c r="B27" t="s">
        <v>54</v>
      </c>
      <c r="C27">
        <v>97</v>
      </c>
      <c r="D27">
        <v>147</v>
      </c>
      <c r="E27">
        <v>0</v>
      </c>
      <c r="F27">
        <v>244</v>
      </c>
      <c r="G27" s="1">
        <f>Table17[[#This Row],[Women]]/Table17[[#This Row],[Total]]</f>
        <v>0.39754098360655737</v>
      </c>
      <c r="H27">
        <v>42</v>
      </c>
      <c r="I27">
        <v>106</v>
      </c>
      <c r="J27">
        <v>0</v>
      </c>
      <c r="K27">
        <v>148</v>
      </c>
      <c r="L27" s="1">
        <f>Table17[[#This Row],[Women2]]/Table17[[#This Row],[Total4]]</f>
        <v>0.28378378378378377</v>
      </c>
      <c r="M27">
        <v>19</v>
      </c>
      <c r="N27">
        <v>13</v>
      </c>
      <c r="O27">
        <v>0</v>
      </c>
      <c r="P27">
        <v>32</v>
      </c>
      <c r="Q27" s="1">
        <f>Table17[[#This Row],[Women6]]/Table17[[#This Row],[Total9]]</f>
        <v>0.59375</v>
      </c>
      <c r="R27">
        <v>36</v>
      </c>
      <c r="S27">
        <v>28</v>
      </c>
      <c r="T27">
        <v>0</v>
      </c>
      <c r="U27">
        <v>64</v>
      </c>
      <c r="V27" s="1">
        <f>Table17[[#This Row],[Women11]]/Table17[[#This Row],[Total14]]</f>
        <v>0.5625</v>
      </c>
    </row>
    <row r="28" spans="1:22" x14ac:dyDescent="0.25">
      <c r="A28" t="s">
        <v>55</v>
      </c>
      <c r="B28" t="s">
        <v>56</v>
      </c>
      <c r="C28">
        <v>70</v>
      </c>
      <c r="D28">
        <v>124</v>
      </c>
      <c r="E28">
        <v>0</v>
      </c>
      <c r="F28">
        <v>194</v>
      </c>
      <c r="G28" s="1">
        <f>Table17[[#This Row],[Women]]/Table17[[#This Row],[Total]]</f>
        <v>0.36082474226804123</v>
      </c>
      <c r="H28">
        <v>25</v>
      </c>
      <c r="I28">
        <v>88</v>
      </c>
      <c r="J28">
        <v>0</v>
      </c>
      <c r="K28">
        <v>113</v>
      </c>
      <c r="L28" s="1">
        <f>Table17[[#This Row],[Women2]]/Table17[[#This Row],[Total4]]</f>
        <v>0.22123893805309736</v>
      </c>
      <c r="M28">
        <v>20</v>
      </c>
      <c r="N28">
        <v>20</v>
      </c>
      <c r="O28">
        <v>0</v>
      </c>
      <c r="P28">
        <v>40</v>
      </c>
      <c r="Q28" s="1">
        <f>Table17[[#This Row],[Women6]]/Table17[[#This Row],[Total9]]</f>
        <v>0.5</v>
      </c>
      <c r="R28">
        <v>25</v>
      </c>
      <c r="S28">
        <v>16</v>
      </c>
      <c r="T28">
        <v>0</v>
      </c>
      <c r="U28">
        <v>41</v>
      </c>
      <c r="V28" s="1">
        <f>Table17[[#This Row],[Women11]]/Table17[[#This Row],[Total14]]</f>
        <v>0.6097560975609756</v>
      </c>
    </row>
    <row r="29" spans="1:22" x14ac:dyDescent="0.25">
      <c r="A29" t="s">
        <v>57</v>
      </c>
      <c r="B29" t="s">
        <v>58</v>
      </c>
      <c r="C29">
        <v>5</v>
      </c>
      <c r="D29">
        <v>3</v>
      </c>
      <c r="E29">
        <v>0</v>
      </c>
      <c r="F29">
        <v>8</v>
      </c>
      <c r="G29" s="1">
        <f>Table17[[#This Row],[Women]]/Table17[[#This Row],[Total]]</f>
        <v>0.625</v>
      </c>
      <c r="H29">
        <v>1</v>
      </c>
      <c r="I29">
        <v>1</v>
      </c>
      <c r="J29">
        <v>0</v>
      </c>
      <c r="K29">
        <v>2</v>
      </c>
      <c r="L29" s="1">
        <f>Table17[[#This Row],[Women2]]/Table17[[#This Row],[Total4]]</f>
        <v>0.5</v>
      </c>
      <c r="M29">
        <v>0</v>
      </c>
      <c r="N29">
        <v>0</v>
      </c>
      <c r="O29">
        <v>0</v>
      </c>
      <c r="P29">
        <v>0</v>
      </c>
      <c r="Q29" s="1">
        <v>0</v>
      </c>
      <c r="R29">
        <v>4</v>
      </c>
      <c r="S29">
        <v>2</v>
      </c>
      <c r="T29">
        <v>0</v>
      </c>
      <c r="U29">
        <v>6</v>
      </c>
      <c r="V29" s="1">
        <f>Table17[[#This Row],[Women11]]/Table17[[#This Row],[Total14]]</f>
        <v>0.66666666666666663</v>
      </c>
    </row>
    <row r="30" spans="1:22" x14ac:dyDescent="0.25">
      <c r="A30" t="s">
        <v>59</v>
      </c>
      <c r="B30" t="s">
        <v>60</v>
      </c>
      <c r="C30">
        <v>13</v>
      </c>
      <c r="D30">
        <v>16</v>
      </c>
      <c r="E30">
        <v>0</v>
      </c>
      <c r="F30">
        <v>29</v>
      </c>
      <c r="G30" s="1">
        <f>Table17[[#This Row],[Women]]/Table17[[#This Row],[Total]]</f>
        <v>0.44827586206896552</v>
      </c>
      <c r="H30">
        <v>2</v>
      </c>
      <c r="I30">
        <v>9</v>
      </c>
      <c r="J30">
        <v>0</v>
      </c>
      <c r="K30">
        <v>11</v>
      </c>
      <c r="L30" s="1">
        <f>Table17[[#This Row],[Women2]]/Table17[[#This Row],[Total4]]</f>
        <v>0.18181818181818182</v>
      </c>
      <c r="M30">
        <v>1</v>
      </c>
      <c r="N30">
        <v>1</v>
      </c>
      <c r="O30">
        <v>0</v>
      </c>
      <c r="P30">
        <v>2</v>
      </c>
      <c r="Q30" s="1">
        <f>Table17[[#This Row],[Women6]]/Table17[[#This Row],[Total9]]</f>
        <v>0.5</v>
      </c>
      <c r="R30">
        <v>10</v>
      </c>
      <c r="S30">
        <v>6</v>
      </c>
      <c r="T30">
        <v>0</v>
      </c>
      <c r="U30">
        <v>16</v>
      </c>
      <c r="V30" s="1">
        <f>Table17[[#This Row],[Women11]]/Table17[[#This Row],[Total14]]</f>
        <v>0.625</v>
      </c>
    </row>
    <row r="31" spans="1:22" x14ac:dyDescent="0.25">
      <c r="A31" t="s">
        <v>61</v>
      </c>
      <c r="B31" t="s">
        <v>62</v>
      </c>
      <c r="C31">
        <v>190</v>
      </c>
      <c r="D31">
        <v>375</v>
      </c>
      <c r="E31">
        <v>0</v>
      </c>
      <c r="F31">
        <v>566</v>
      </c>
      <c r="G31" s="1">
        <f>Table17[[#This Row],[Women]]/Table17[[#This Row],[Total]]</f>
        <v>0.33568904593639576</v>
      </c>
      <c r="H31">
        <v>42</v>
      </c>
      <c r="I31">
        <v>191</v>
      </c>
      <c r="J31">
        <v>0</v>
      </c>
      <c r="K31">
        <v>233</v>
      </c>
      <c r="L31" s="1">
        <f>Table17[[#This Row],[Women2]]/Table17[[#This Row],[Total4]]</f>
        <v>0.18025751072961374</v>
      </c>
      <c r="M31">
        <v>39</v>
      </c>
      <c r="N31">
        <v>85</v>
      </c>
      <c r="O31">
        <v>0</v>
      </c>
      <c r="P31">
        <v>124</v>
      </c>
      <c r="Q31" s="1">
        <f>Table17[[#This Row],[Women6]]/Table17[[#This Row],[Total9]]</f>
        <v>0.31451612903225806</v>
      </c>
      <c r="R31">
        <v>109</v>
      </c>
      <c r="S31">
        <v>99</v>
      </c>
      <c r="T31">
        <v>0</v>
      </c>
      <c r="U31">
        <v>209</v>
      </c>
      <c r="V31" s="1">
        <f>Table17[[#This Row],[Women11]]/Table17[[#This Row],[Total14]]</f>
        <v>0.52153110047846885</v>
      </c>
    </row>
    <row r="32" spans="1:22" x14ac:dyDescent="0.25">
      <c r="A32" t="s">
        <v>63</v>
      </c>
      <c r="B32" t="s">
        <v>64</v>
      </c>
      <c r="C32">
        <v>5</v>
      </c>
      <c r="D32">
        <v>8</v>
      </c>
      <c r="E32">
        <v>0</v>
      </c>
      <c r="F32">
        <v>13</v>
      </c>
      <c r="G32" s="1">
        <f>Table17[[#This Row],[Women]]/Table17[[#This Row],[Total]]</f>
        <v>0.38461538461538464</v>
      </c>
      <c r="H32">
        <v>2</v>
      </c>
      <c r="I32">
        <v>5</v>
      </c>
      <c r="J32">
        <v>0</v>
      </c>
      <c r="K32">
        <v>7</v>
      </c>
      <c r="L32" s="1">
        <f>Table17[[#This Row],[Women2]]/Table17[[#This Row],[Total4]]</f>
        <v>0.2857142857142857</v>
      </c>
      <c r="M32">
        <v>1</v>
      </c>
      <c r="N32">
        <v>1</v>
      </c>
      <c r="O32">
        <v>0</v>
      </c>
      <c r="P32">
        <v>2</v>
      </c>
      <c r="Q32" s="1">
        <f>Table17[[#This Row],[Women6]]/Table17[[#This Row],[Total9]]</f>
        <v>0.5</v>
      </c>
      <c r="R32">
        <v>2</v>
      </c>
      <c r="S32">
        <v>2</v>
      </c>
      <c r="T32">
        <v>0</v>
      </c>
      <c r="U32">
        <v>4</v>
      </c>
      <c r="V32" s="1">
        <f>Table17[[#This Row],[Women11]]/Table17[[#This Row],[Total14]]</f>
        <v>0.5</v>
      </c>
    </row>
    <row r="33" spans="1:22" x14ac:dyDescent="0.25">
      <c r="A33" t="s">
        <v>65</v>
      </c>
      <c r="B33" t="s">
        <v>66</v>
      </c>
      <c r="C33">
        <v>22</v>
      </c>
      <c r="D33">
        <v>30</v>
      </c>
      <c r="E33">
        <v>0</v>
      </c>
      <c r="F33">
        <v>52</v>
      </c>
      <c r="G33" s="1">
        <f>Table17[[#This Row],[Women]]/Table17[[#This Row],[Total]]</f>
        <v>0.42307692307692307</v>
      </c>
      <c r="H33">
        <v>11</v>
      </c>
      <c r="I33">
        <v>19</v>
      </c>
      <c r="J33">
        <v>0</v>
      </c>
      <c r="K33">
        <v>30</v>
      </c>
      <c r="L33" s="1">
        <f>Table17[[#This Row],[Women2]]/Table17[[#This Row],[Total4]]</f>
        <v>0.36666666666666664</v>
      </c>
      <c r="M33">
        <v>3</v>
      </c>
      <c r="N33">
        <v>7</v>
      </c>
      <c r="O33">
        <v>0</v>
      </c>
      <c r="P33">
        <v>10</v>
      </c>
      <c r="Q33" s="1">
        <f>Table17[[#This Row],[Women6]]/Table17[[#This Row],[Total9]]</f>
        <v>0.3</v>
      </c>
      <c r="R33">
        <v>8</v>
      </c>
      <c r="S33">
        <v>4</v>
      </c>
      <c r="T33">
        <v>0</v>
      </c>
      <c r="U33">
        <v>12</v>
      </c>
      <c r="V33" s="1">
        <f>Table17[[#This Row],[Women11]]/Table17[[#This Row],[Total14]]</f>
        <v>0.66666666666666663</v>
      </c>
    </row>
    <row r="34" spans="1:22" x14ac:dyDescent="0.25">
      <c r="A34" t="s">
        <v>67</v>
      </c>
      <c r="B34" t="s">
        <v>68</v>
      </c>
      <c r="C34">
        <v>26</v>
      </c>
      <c r="D34">
        <v>43</v>
      </c>
      <c r="E34">
        <v>0</v>
      </c>
      <c r="F34">
        <v>70</v>
      </c>
      <c r="G34" s="1">
        <f>Table17[[#This Row],[Women]]/Table17[[#This Row],[Total]]</f>
        <v>0.37142857142857144</v>
      </c>
      <c r="H34">
        <v>14</v>
      </c>
      <c r="I34">
        <v>30</v>
      </c>
      <c r="J34">
        <v>0</v>
      </c>
      <c r="K34">
        <v>44</v>
      </c>
      <c r="L34" s="1">
        <f>Table17[[#This Row],[Women2]]/Table17[[#This Row],[Total4]]</f>
        <v>0.31818181818181818</v>
      </c>
      <c r="M34">
        <v>4</v>
      </c>
      <c r="N34">
        <v>4</v>
      </c>
      <c r="O34">
        <v>0</v>
      </c>
      <c r="P34">
        <v>9</v>
      </c>
      <c r="Q34" s="1">
        <f>Table17[[#This Row],[Women6]]/Table17[[#This Row],[Total9]]</f>
        <v>0.44444444444444442</v>
      </c>
      <c r="R34">
        <v>8</v>
      </c>
      <c r="S34">
        <v>9</v>
      </c>
      <c r="T34">
        <v>0</v>
      </c>
      <c r="U34">
        <v>17</v>
      </c>
      <c r="V34" s="1">
        <f>Table17[[#This Row],[Women11]]/Table17[[#This Row],[Total14]]</f>
        <v>0.47058823529411764</v>
      </c>
    </row>
    <row r="35" spans="1:22" x14ac:dyDescent="0.25">
      <c r="A35" t="s">
        <v>69</v>
      </c>
      <c r="B35" t="s">
        <v>70</v>
      </c>
      <c r="C35">
        <v>17</v>
      </c>
      <c r="D35">
        <v>31</v>
      </c>
      <c r="E35">
        <v>0</v>
      </c>
      <c r="F35">
        <v>48</v>
      </c>
      <c r="G35" s="1">
        <f>Table17[[#This Row],[Women]]/Table17[[#This Row],[Total]]</f>
        <v>0.35416666666666669</v>
      </c>
      <c r="H35">
        <v>10</v>
      </c>
      <c r="I35">
        <v>25</v>
      </c>
      <c r="J35">
        <v>0</v>
      </c>
      <c r="K35">
        <v>35</v>
      </c>
      <c r="L35" s="1">
        <f>Table17[[#This Row],[Women2]]/Table17[[#This Row],[Total4]]</f>
        <v>0.2857142857142857</v>
      </c>
      <c r="M35">
        <v>3</v>
      </c>
      <c r="N35">
        <v>1</v>
      </c>
      <c r="O35">
        <v>0</v>
      </c>
      <c r="P35">
        <v>4</v>
      </c>
      <c r="Q35" s="1">
        <f>Table17[[#This Row],[Women6]]/Table17[[#This Row],[Total9]]</f>
        <v>0.75</v>
      </c>
      <c r="R35">
        <v>4</v>
      </c>
      <c r="S35">
        <v>5</v>
      </c>
      <c r="T35">
        <v>0</v>
      </c>
      <c r="U35">
        <v>9</v>
      </c>
      <c r="V35" s="1">
        <f>Table17[[#This Row],[Women11]]/Table17[[#This Row],[Total14]]</f>
        <v>0.44444444444444442</v>
      </c>
    </row>
    <row r="36" spans="1:22" x14ac:dyDescent="0.25">
      <c r="A36" t="s">
        <v>71</v>
      </c>
      <c r="B36" t="s">
        <v>72</v>
      </c>
      <c r="C36">
        <v>24</v>
      </c>
      <c r="D36">
        <v>27</v>
      </c>
      <c r="E36">
        <v>0</v>
      </c>
      <c r="F36">
        <v>51</v>
      </c>
      <c r="G36" s="1">
        <f>Table17[[#This Row],[Women]]/Table17[[#This Row],[Total]]</f>
        <v>0.47058823529411764</v>
      </c>
      <c r="H36">
        <v>4</v>
      </c>
      <c r="I36">
        <v>15</v>
      </c>
      <c r="J36">
        <v>0</v>
      </c>
      <c r="K36">
        <v>19</v>
      </c>
      <c r="L36" s="1">
        <f>Table17[[#This Row],[Women2]]/Table17[[#This Row],[Total4]]</f>
        <v>0.21052631578947367</v>
      </c>
      <c r="M36">
        <v>5</v>
      </c>
      <c r="N36">
        <v>7</v>
      </c>
      <c r="O36">
        <v>0</v>
      </c>
      <c r="P36">
        <v>12</v>
      </c>
      <c r="Q36" s="1">
        <f>Table17[[#This Row],[Women6]]/Table17[[#This Row],[Total9]]</f>
        <v>0.41666666666666669</v>
      </c>
      <c r="R36">
        <v>15</v>
      </c>
      <c r="S36">
        <v>5</v>
      </c>
      <c r="T36">
        <v>0</v>
      </c>
      <c r="U36">
        <v>20</v>
      </c>
      <c r="V36" s="1">
        <f>Table17[[#This Row],[Women11]]/Table17[[#This Row],[Total14]]</f>
        <v>0.75</v>
      </c>
    </row>
    <row r="37" spans="1:22" x14ac:dyDescent="0.25">
      <c r="A37" t="s">
        <v>73</v>
      </c>
      <c r="B37" t="s">
        <v>74</v>
      </c>
      <c r="C37">
        <v>37</v>
      </c>
      <c r="D37">
        <v>24</v>
      </c>
      <c r="E37">
        <v>0</v>
      </c>
      <c r="F37">
        <v>61</v>
      </c>
      <c r="G37" s="1">
        <f>Table17[[#This Row],[Women]]/Table17[[#This Row],[Total]]</f>
        <v>0.60655737704918034</v>
      </c>
      <c r="H37">
        <v>2</v>
      </c>
      <c r="I37">
        <v>11</v>
      </c>
      <c r="J37">
        <v>0</v>
      </c>
      <c r="K37">
        <v>13</v>
      </c>
      <c r="L37" s="1">
        <f>Table17[[#This Row],[Women2]]/Table17[[#This Row],[Total4]]</f>
        <v>0.15384615384615385</v>
      </c>
      <c r="M37">
        <v>8</v>
      </c>
      <c r="N37">
        <v>3</v>
      </c>
      <c r="O37">
        <v>0</v>
      </c>
      <c r="P37">
        <v>11</v>
      </c>
      <c r="Q37" s="1">
        <f>Table17[[#This Row],[Women6]]/Table17[[#This Row],[Total9]]</f>
        <v>0.72727272727272729</v>
      </c>
      <c r="R37">
        <v>27</v>
      </c>
      <c r="S37">
        <v>10</v>
      </c>
      <c r="T37">
        <v>0</v>
      </c>
      <c r="U37">
        <v>37</v>
      </c>
      <c r="V37" s="1">
        <f>Table17[[#This Row],[Women11]]/Table17[[#This Row],[Total14]]</f>
        <v>0.72972972972972971</v>
      </c>
    </row>
    <row r="38" spans="1:22" x14ac:dyDescent="0.25">
      <c r="A38" t="s">
        <v>75</v>
      </c>
      <c r="B38" t="s">
        <v>76</v>
      </c>
      <c r="C38">
        <v>27</v>
      </c>
      <c r="D38">
        <v>56</v>
      </c>
      <c r="E38">
        <v>0</v>
      </c>
      <c r="F38">
        <v>84</v>
      </c>
      <c r="G38" s="1">
        <f>Table17[[#This Row],[Women]]/Table17[[#This Row],[Total]]</f>
        <v>0.32142857142857145</v>
      </c>
      <c r="H38">
        <v>9</v>
      </c>
      <c r="I38">
        <v>36</v>
      </c>
      <c r="J38">
        <v>0</v>
      </c>
      <c r="K38">
        <v>45</v>
      </c>
      <c r="L38" s="1">
        <f>Table17[[#This Row],[Women2]]/Table17[[#This Row],[Total4]]</f>
        <v>0.2</v>
      </c>
      <c r="M38">
        <v>6</v>
      </c>
      <c r="N38">
        <v>6</v>
      </c>
      <c r="O38">
        <v>0</v>
      </c>
      <c r="P38">
        <v>12</v>
      </c>
      <c r="Q38" s="1">
        <f>Table17[[#This Row],[Women6]]/Table17[[#This Row],[Total9]]</f>
        <v>0.5</v>
      </c>
      <c r="R38">
        <v>12</v>
      </c>
      <c r="S38">
        <v>14</v>
      </c>
      <c r="T38">
        <v>0</v>
      </c>
      <c r="U38">
        <v>27</v>
      </c>
      <c r="V38" s="1">
        <f>Table17[[#This Row],[Women11]]/Table17[[#This Row],[Total14]]</f>
        <v>0.44444444444444442</v>
      </c>
    </row>
    <row r="39" spans="1:22" x14ac:dyDescent="0.25">
      <c r="A39" t="s">
        <v>77</v>
      </c>
      <c r="B39" t="s">
        <v>78</v>
      </c>
      <c r="C39">
        <v>87</v>
      </c>
      <c r="D39">
        <v>190</v>
      </c>
      <c r="E39">
        <v>0</v>
      </c>
      <c r="F39">
        <v>277</v>
      </c>
      <c r="G39" s="1">
        <f>Table17[[#This Row],[Women]]/Table17[[#This Row],[Total]]</f>
        <v>0.3140794223826715</v>
      </c>
      <c r="H39">
        <v>21</v>
      </c>
      <c r="I39">
        <v>102</v>
      </c>
      <c r="J39">
        <v>0</v>
      </c>
      <c r="K39">
        <v>123</v>
      </c>
      <c r="L39" s="1">
        <f>Table17[[#This Row],[Women2]]/Table17[[#This Row],[Total4]]</f>
        <v>0.17073170731707318</v>
      </c>
      <c r="M39">
        <v>17</v>
      </c>
      <c r="N39">
        <v>21</v>
      </c>
      <c r="O39">
        <v>0</v>
      </c>
      <c r="P39">
        <v>38</v>
      </c>
      <c r="Q39" s="1">
        <f>Table17[[#This Row],[Women6]]/Table17[[#This Row],[Total9]]</f>
        <v>0.44736842105263158</v>
      </c>
      <c r="R39">
        <v>49</v>
      </c>
      <c r="S39">
        <v>67</v>
      </c>
      <c r="T39">
        <v>0</v>
      </c>
      <c r="U39">
        <v>116</v>
      </c>
      <c r="V39" s="1">
        <f>Table17[[#This Row],[Women11]]/Table17[[#This Row],[Total14]]</f>
        <v>0.42241379310344829</v>
      </c>
    </row>
    <row r="40" spans="1:22" x14ac:dyDescent="0.25">
      <c r="A40" t="s">
        <v>79</v>
      </c>
      <c r="B40" t="s">
        <v>80</v>
      </c>
      <c r="C40">
        <v>27</v>
      </c>
      <c r="D40">
        <v>52</v>
      </c>
      <c r="E40">
        <v>0</v>
      </c>
      <c r="F40">
        <v>79</v>
      </c>
      <c r="G40" s="1">
        <f>Table17[[#This Row],[Women]]/Table17[[#This Row],[Total]]</f>
        <v>0.34177215189873417</v>
      </c>
      <c r="H40">
        <v>9</v>
      </c>
      <c r="I40">
        <v>30</v>
      </c>
      <c r="J40">
        <v>0</v>
      </c>
      <c r="K40">
        <v>39</v>
      </c>
      <c r="L40" s="1">
        <f>Table17[[#This Row],[Women2]]/Table17[[#This Row],[Total4]]</f>
        <v>0.23076923076923078</v>
      </c>
      <c r="M40">
        <v>3</v>
      </c>
      <c r="N40">
        <v>11</v>
      </c>
      <c r="O40">
        <v>0</v>
      </c>
      <c r="P40">
        <v>14</v>
      </c>
      <c r="Q40" s="1">
        <f>Table17[[#This Row],[Women6]]/Table17[[#This Row],[Total9]]</f>
        <v>0.21428571428571427</v>
      </c>
      <c r="R40">
        <v>15</v>
      </c>
      <c r="S40">
        <v>11</v>
      </c>
      <c r="T40">
        <v>0</v>
      </c>
      <c r="U40">
        <v>26</v>
      </c>
      <c r="V40" s="1">
        <f>Table17[[#This Row],[Women11]]/Table17[[#This Row],[Total14]]</f>
        <v>0.57692307692307687</v>
      </c>
    </row>
    <row r="41" spans="1:22" x14ac:dyDescent="0.25">
      <c r="A41" t="s">
        <v>81</v>
      </c>
      <c r="B41" t="s">
        <v>82</v>
      </c>
      <c r="C41">
        <v>103</v>
      </c>
      <c r="D41">
        <v>108</v>
      </c>
      <c r="E41">
        <v>0</v>
      </c>
      <c r="F41">
        <v>212</v>
      </c>
      <c r="G41" s="1">
        <f>Table17[[#This Row],[Women]]/Table17[[#This Row],[Total]]</f>
        <v>0.48584905660377359</v>
      </c>
      <c r="H41">
        <v>32</v>
      </c>
      <c r="I41">
        <v>68</v>
      </c>
      <c r="J41">
        <v>0</v>
      </c>
      <c r="K41">
        <v>100</v>
      </c>
      <c r="L41" s="1">
        <f>Table17[[#This Row],[Women2]]/Table17[[#This Row],[Total4]]</f>
        <v>0.32</v>
      </c>
      <c r="M41">
        <v>21</v>
      </c>
      <c r="N41">
        <v>13</v>
      </c>
      <c r="O41">
        <v>0</v>
      </c>
      <c r="P41">
        <v>34</v>
      </c>
      <c r="Q41" s="1">
        <f>Table17[[#This Row],[Women6]]/Table17[[#This Row],[Total9]]</f>
        <v>0.61764705882352944</v>
      </c>
      <c r="R41">
        <v>50</v>
      </c>
      <c r="S41">
        <v>27</v>
      </c>
      <c r="T41">
        <v>0</v>
      </c>
      <c r="U41">
        <v>78</v>
      </c>
      <c r="V41" s="1">
        <f>Table17[[#This Row],[Women11]]/Table17[[#This Row],[Total14]]</f>
        <v>0.64102564102564108</v>
      </c>
    </row>
    <row r="42" spans="1:22" x14ac:dyDescent="0.25">
      <c r="A42" t="s">
        <v>83</v>
      </c>
      <c r="B42" t="s">
        <v>84</v>
      </c>
      <c r="C42">
        <v>69</v>
      </c>
      <c r="D42">
        <v>147</v>
      </c>
      <c r="E42">
        <v>1</v>
      </c>
      <c r="F42">
        <v>217</v>
      </c>
      <c r="G42" s="1">
        <f>Table17[[#This Row],[Women]]/Table17[[#This Row],[Total]]</f>
        <v>0.31797235023041476</v>
      </c>
      <c r="H42">
        <v>33</v>
      </c>
      <c r="I42">
        <v>111</v>
      </c>
      <c r="J42">
        <v>1</v>
      </c>
      <c r="K42">
        <v>145</v>
      </c>
      <c r="L42" s="1">
        <f>Table17[[#This Row],[Women2]]/Table17[[#This Row],[Total4]]</f>
        <v>0.22758620689655173</v>
      </c>
      <c r="M42">
        <v>10</v>
      </c>
      <c r="N42">
        <v>16</v>
      </c>
      <c r="O42">
        <v>0</v>
      </c>
      <c r="P42">
        <v>26</v>
      </c>
      <c r="Q42" s="1">
        <f>Table17[[#This Row],[Women6]]/Table17[[#This Row],[Total9]]</f>
        <v>0.38461538461538464</v>
      </c>
      <c r="R42">
        <v>26</v>
      </c>
      <c r="S42">
        <v>20</v>
      </c>
      <c r="T42">
        <v>0</v>
      </c>
      <c r="U42">
        <v>46</v>
      </c>
      <c r="V42" s="1">
        <f>Table17[[#This Row],[Women11]]/Table17[[#This Row],[Total14]]</f>
        <v>0.56521739130434778</v>
      </c>
    </row>
    <row r="43" spans="1:22" x14ac:dyDescent="0.25">
      <c r="A43" t="s">
        <v>85</v>
      </c>
      <c r="B43" t="s">
        <v>86</v>
      </c>
      <c r="C43">
        <v>3</v>
      </c>
      <c r="D43">
        <v>16</v>
      </c>
      <c r="E43">
        <v>0</v>
      </c>
      <c r="F43">
        <v>19</v>
      </c>
      <c r="G43" s="1">
        <f>Table17[[#This Row],[Women]]/Table17[[#This Row],[Total]]</f>
        <v>0.15789473684210525</v>
      </c>
      <c r="H43">
        <v>1</v>
      </c>
      <c r="I43">
        <v>12</v>
      </c>
      <c r="J43">
        <v>0</v>
      </c>
      <c r="K43">
        <v>13</v>
      </c>
      <c r="L43" s="1">
        <f>Table17[[#This Row],[Women2]]/Table17[[#This Row],[Total4]]</f>
        <v>7.6923076923076927E-2</v>
      </c>
      <c r="M43">
        <v>1</v>
      </c>
      <c r="N43">
        <v>1</v>
      </c>
      <c r="O43">
        <v>0</v>
      </c>
      <c r="P43">
        <v>2</v>
      </c>
      <c r="Q43" s="1">
        <f>Table17[[#This Row],[Women6]]/Table17[[#This Row],[Total9]]</f>
        <v>0.5</v>
      </c>
      <c r="R43">
        <v>1</v>
      </c>
      <c r="S43">
        <v>3</v>
      </c>
      <c r="T43">
        <v>0</v>
      </c>
      <c r="U43">
        <v>4</v>
      </c>
      <c r="V43" s="1">
        <f>Table17[[#This Row],[Women11]]/Table17[[#This Row],[Total14]]</f>
        <v>0.25</v>
      </c>
    </row>
    <row r="44" spans="1:22" x14ac:dyDescent="0.25">
      <c r="A44" t="s">
        <v>87</v>
      </c>
      <c r="B44" t="s">
        <v>88</v>
      </c>
      <c r="C44">
        <v>64</v>
      </c>
      <c r="D44">
        <v>141</v>
      </c>
      <c r="E44">
        <v>1</v>
      </c>
      <c r="F44">
        <v>206</v>
      </c>
      <c r="G44" s="1">
        <f>Table17[[#This Row],[Women]]/Table17[[#This Row],[Total]]</f>
        <v>0.31067961165048541</v>
      </c>
      <c r="H44">
        <v>14</v>
      </c>
      <c r="I44">
        <v>66</v>
      </c>
      <c r="J44">
        <v>0</v>
      </c>
      <c r="K44">
        <v>80</v>
      </c>
      <c r="L44" s="1">
        <f>Table17[[#This Row],[Women2]]/Table17[[#This Row],[Total4]]</f>
        <v>0.17499999999999999</v>
      </c>
      <c r="M44">
        <v>17</v>
      </c>
      <c r="N44">
        <v>35</v>
      </c>
      <c r="O44">
        <v>0</v>
      </c>
      <c r="P44">
        <v>52</v>
      </c>
      <c r="Q44" s="1">
        <f>Table17[[#This Row],[Women6]]/Table17[[#This Row],[Total9]]</f>
        <v>0.32692307692307693</v>
      </c>
      <c r="R44">
        <v>33</v>
      </c>
      <c r="S44">
        <v>40</v>
      </c>
      <c r="T44">
        <v>1</v>
      </c>
      <c r="U44">
        <v>74</v>
      </c>
      <c r="V44" s="1">
        <f>Table17[[#This Row],[Women11]]/Table17[[#This Row],[Total14]]</f>
        <v>0.44594594594594594</v>
      </c>
    </row>
    <row r="45" spans="1:22" x14ac:dyDescent="0.25">
      <c r="A45" t="s">
        <v>89</v>
      </c>
      <c r="B45" t="s">
        <v>90</v>
      </c>
      <c r="C45">
        <v>10</v>
      </c>
      <c r="D45">
        <v>22</v>
      </c>
      <c r="E45">
        <v>0</v>
      </c>
      <c r="F45">
        <v>32</v>
      </c>
      <c r="G45" s="1">
        <f>Table17[[#This Row],[Women]]/Table17[[#This Row],[Total]]</f>
        <v>0.3125</v>
      </c>
      <c r="H45">
        <v>3</v>
      </c>
      <c r="I45">
        <v>11</v>
      </c>
      <c r="J45">
        <v>0</v>
      </c>
      <c r="K45">
        <v>14</v>
      </c>
      <c r="L45" s="1">
        <f>Table17[[#This Row],[Women2]]/Table17[[#This Row],[Total4]]</f>
        <v>0.21428571428571427</v>
      </c>
      <c r="M45">
        <v>0</v>
      </c>
      <c r="N45">
        <v>2</v>
      </c>
      <c r="O45">
        <v>0</v>
      </c>
      <c r="P45">
        <v>2</v>
      </c>
      <c r="Q45" s="1">
        <f>Table17[[#This Row],[Women6]]/Table17[[#This Row],[Total9]]</f>
        <v>0</v>
      </c>
      <c r="R45">
        <v>7</v>
      </c>
      <c r="S45">
        <v>9</v>
      </c>
      <c r="T45">
        <v>0</v>
      </c>
      <c r="U45">
        <v>16</v>
      </c>
      <c r="V45" s="1">
        <f>Table17[[#This Row],[Women11]]/Table17[[#This Row],[Total14]]</f>
        <v>0.4375</v>
      </c>
    </row>
    <row r="46" spans="1:22" x14ac:dyDescent="0.25">
      <c r="A46" t="s">
        <v>91</v>
      </c>
      <c r="B46" t="s">
        <v>92</v>
      </c>
      <c r="C46">
        <v>22</v>
      </c>
      <c r="D46">
        <v>63</v>
      </c>
      <c r="E46">
        <v>0</v>
      </c>
      <c r="F46">
        <v>86</v>
      </c>
      <c r="G46" s="1">
        <f>Table17[[#This Row],[Women]]/Table17[[#This Row],[Total]]</f>
        <v>0.2558139534883721</v>
      </c>
      <c r="H46">
        <v>8</v>
      </c>
      <c r="I46">
        <v>34</v>
      </c>
      <c r="J46">
        <v>0</v>
      </c>
      <c r="K46">
        <v>42</v>
      </c>
      <c r="L46" s="1">
        <f>Table17[[#This Row],[Women2]]/Table17[[#This Row],[Total4]]</f>
        <v>0.19047619047619047</v>
      </c>
      <c r="M46">
        <v>3</v>
      </c>
      <c r="N46">
        <v>11</v>
      </c>
      <c r="O46">
        <v>0</v>
      </c>
      <c r="P46">
        <v>14</v>
      </c>
      <c r="Q46" s="1">
        <f>Table17[[#This Row],[Women6]]/Table17[[#This Row],[Total9]]</f>
        <v>0.21428571428571427</v>
      </c>
      <c r="R46">
        <v>11</v>
      </c>
      <c r="S46">
        <v>18</v>
      </c>
      <c r="T46">
        <v>0</v>
      </c>
      <c r="U46">
        <v>30</v>
      </c>
      <c r="V46" s="1">
        <f>Table17[[#This Row],[Women11]]/Table17[[#This Row],[Total14]]</f>
        <v>0.36666666666666664</v>
      </c>
    </row>
    <row r="47" spans="1:22" x14ac:dyDescent="0.25">
      <c r="A47" t="s">
        <v>93</v>
      </c>
      <c r="B47" t="s">
        <v>94</v>
      </c>
      <c r="C47">
        <v>351</v>
      </c>
      <c r="D47">
        <v>531</v>
      </c>
      <c r="E47">
        <v>0</v>
      </c>
      <c r="F47">
        <v>883</v>
      </c>
      <c r="G47" s="1">
        <f>Table17[[#This Row],[Women]]/Table17[[#This Row],[Total]]</f>
        <v>0.39750849377123443</v>
      </c>
      <c r="H47">
        <v>52</v>
      </c>
      <c r="I47">
        <v>201</v>
      </c>
      <c r="J47">
        <v>0</v>
      </c>
      <c r="K47">
        <v>253</v>
      </c>
      <c r="L47" s="1">
        <f>Table17[[#This Row],[Women2]]/Table17[[#This Row],[Total4]]</f>
        <v>0.20553359683794467</v>
      </c>
      <c r="M47">
        <v>69</v>
      </c>
      <c r="N47">
        <v>113</v>
      </c>
      <c r="O47">
        <v>0</v>
      </c>
      <c r="P47">
        <v>182</v>
      </c>
      <c r="Q47" s="1">
        <f>Table17[[#This Row],[Women6]]/Table17[[#This Row],[Total9]]</f>
        <v>0.37912087912087911</v>
      </c>
      <c r="R47">
        <v>230</v>
      </c>
      <c r="S47">
        <v>217</v>
      </c>
      <c r="T47">
        <v>0</v>
      </c>
      <c r="U47">
        <v>448</v>
      </c>
      <c r="V47" s="1">
        <f>Table17[[#This Row],[Women11]]/Table17[[#This Row],[Total14]]</f>
        <v>0.5133928571428571</v>
      </c>
    </row>
    <row r="48" spans="1:22" x14ac:dyDescent="0.25">
      <c r="A48" t="s">
        <v>95</v>
      </c>
      <c r="B48" t="s">
        <v>96</v>
      </c>
      <c r="C48">
        <v>21</v>
      </c>
      <c r="D48">
        <v>91</v>
      </c>
      <c r="E48">
        <v>1</v>
      </c>
      <c r="F48">
        <v>115</v>
      </c>
      <c r="G48" s="1">
        <f>Table17[[#This Row],[Women]]/Table17[[#This Row],[Total]]</f>
        <v>0.18260869565217391</v>
      </c>
      <c r="H48">
        <v>4</v>
      </c>
      <c r="I48">
        <v>54</v>
      </c>
      <c r="J48">
        <v>0</v>
      </c>
      <c r="K48">
        <v>60</v>
      </c>
      <c r="L48" s="1">
        <f>Table17[[#This Row],[Women2]]/Table17[[#This Row],[Total4]]</f>
        <v>6.6666666666666666E-2</v>
      </c>
      <c r="M48">
        <v>5</v>
      </c>
      <c r="N48">
        <v>18</v>
      </c>
      <c r="O48">
        <v>0</v>
      </c>
      <c r="P48">
        <v>23</v>
      </c>
      <c r="Q48" s="1">
        <f>Table17[[#This Row],[Women6]]/Table17[[#This Row],[Total9]]</f>
        <v>0.21739130434782608</v>
      </c>
      <c r="R48">
        <v>12</v>
      </c>
      <c r="S48">
        <v>19</v>
      </c>
      <c r="T48">
        <v>1</v>
      </c>
      <c r="U48">
        <v>32</v>
      </c>
      <c r="V48" s="1">
        <f>Table17[[#This Row],[Women11]]/Table17[[#This Row],[Total14]]</f>
        <v>0.375</v>
      </c>
    </row>
    <row r="49" spans="1:22" x14ac:dyDescent="0.25">
      <c r="A49" t="s">
        <v>97</v>
      </c>
      <c r="B49" t="s">
        <v>98</v>
      </c>
      <c r="C49">
        <v>188</v>
      </c>
      <c r="D49">
        <v>249</v>
      </c>
      <c r="E49">
        <v>1</v>
      </c>
      <c r="F49">
        <v>438</v>
      </c>
      <c r="G49" s="1">
        <f>Table17[[#This Row],[Women]]/Table17[[#This Row],[Total]]</f>
        <v>0.42922374429223742</v>
      </c>
      <c r="H49">
        <v>19</v>
      </c>
      <c r="I49">
        <v>97</v>
      </c>
      <c r="J49">
        <v>0</v>
      </c>
      <c r="K49">
        <v>116</v>
      </c>
      <c r="L49" s="1">
        <f>Table17[[#This Row],[Women2]]/Table17[[#This Row],[Total4]]</f>
        <v>0.16379310344827586</v>
      </c>
      <c r="M49">
        <v>34</v>
      </c>
      <c r="N49">
        <v>53</v>
      </c>
      <c r="O49">
        <v>0</v>
      </c>
      <c r="P49">
        <v>87</v>
      </c>
      <c r="Q49" s="1">
        <f>Table17[[#This Row],[Women6]]/Table17[[#This Row],[Total9]]</f>
        <v>0.39080459770114945</v>
      </c>
      <c r="R49">
        <v>135</v>
      </c>
      <c r="S49">
        <v>99</v>
      </c>
      <c r="T49">
        <v>1</v>
      </c>
      <c r="U49">
        <v>235</v>
      </c>
      <c r="V49" s="1">
        <f>Table17[[#This Row],[Women11]]/Table17[[#This Row],[Total14]]</f>
        <v>0.57446808510638303</v>
      </c>
    </row>
    <row r="50" spans="1:22" x14ac:dyDescent="0.25">
      <c r="A50" t="s">
        <v>99</v>
      </c>
      <c r="B50" t="s">
        <v>100</v>
      </c>
      <c r="C50">
        <v>13</v>
      </c>
      <c r="D50">
        <v>24</v>
      </c>
      <c r="E50">
        <v>0</v>
      </c>
      <c r="F50">
        <v>37</v>
      </c>
      <c r="G50" s="1">
        <f>Table17[[#This Row],[Women]]/Table17[[#This Row],[Total]]</f>
        <v>0.35135135135135137</v>
      </c>
      <c r="H50">
        <v>9</v>
      </c>
      <c r="I50">
        <v>22</v>
      </c>
      <c r="J50">
        <v>0</v>
      </c>
      <c r="K50">
        <v>31</v>
      </c>
      <c r="L50" s="1">
        <f>Table17[[#This Row],[Women2]]/Table17[[#This Row],[Total4]]</f>
        <v>0.29032258064516131</v>
      </c>
      <c r="M50">
        <v>2</v>
      </c>
      <c r="N50">
        <v>1</v>
      </c>
      <c r="O50">
        <v>0</v>
      </c>
      <c r="P50">
        <v>3</v>
      </c>
      <c r="Q50" s="1">
        <f>Table17[[#This Row],[Women6]]/Table17[[#This Row],[Total9]]</f>
        <v>0.66666666666666663</v>
      </c>
      <c r="R50">
        <v>2</v>
      </c>
      <c r="S50">
        <v>1</v>
      </c>
      <c r="T50">
        <v>0</v>
      </c>
      <c r="U50">
        <v>3</v>
      </c>
      <c r="V50" s="1">
        <f>Table17[[#This Row],[Women11]]/Table17[[#This Row],[Total14]]</f>
        <v>0.66666666666666663</v>
      </c>
    </row>
    <row r="51" spans="1:22" x14ac:dyDescent="0.25">
      <c r="A51" t="s">
        <v>101</v>
      </c>
      <c r="B51" t="s">
        <v>102</v>
      </c>
      <c r="C51">
        <v>116</v>
      </c>
      <c r="D51">
        <v>118</v>
      </c>
      <c r="E51">
        <v>0</v>
      </c>
      <c r="F51">
        <v>236</v>
      </c>
      <c r="G51" s="1">
        <f>Table17[[#This Row],[Women]]/Table17[[#This Row],[Total]]</f>
        <v>0.49152542372881358</v>
      </c>
      <c r="H51">
        <v>23</v>
      </c>
      <c r="I51">
        <v>59</v>
      </c>
      <c r="J51">
        <v>0</v>
      </c>
      <c r="K51">
        <v>82</v>
      </c>
      <c r="L51" s="1">
        <f>Table17[[#This Row],[Women2]]/Table17[[#This Row],[Total4]]</f>
        <v>0.28048780487804881</v>
      </c>
      <c r="M51">
        <v>21</v>
      </c>
      <c r="N51">
        <v>9</v>
      </c>
      <c r="O51">
        <v>0</v>
      </c>
      <c r="P51">
        <v>30</v>
      </c>
      <c r="Q51" s="1">
        <f>Table17[[#This Row],[Women6]]/Table17[[#This Row],[Total9]]</f>
        <v>0.7</v>
      </c>
      <c r="R51">
        <v>72</v>
      </c>
      <c r="S51">
        <v>50</v>
      </c>
      <c r="T51">
        <v>0</v>
      </c>
      <c r="U51">
        <v>124</v>
      </c>
      <c r="V51" s="1">
        <f>Table17[[#This Row],[Women11]]/Table17[[#This Row],[Total14]]</f>
        <v>0.58064516129032262</v>
      </c>
    </row>
    <row r="52" spans="1:22" x14ac:dyDescent="0.25">
      <c r="A52" t="s">
        <v>103</v>
      </c>
      <c r="B52" t="s">
        <v>104</v>
      </c>
      <c r="C52">
        <v>58</v>
      </c>
      <c r="D52">
        <v>121</v>
      </c>
      <c r="E52">
        <v>0</v>
      </c>
      <c r="F52">
        <v>179</v>
      </c>
      <c r="G52" s="1">
        <f>Table17[[#This Row],[Women]]/Table17[[#This Row],[Total]]</f>
        <v>0.32402234636871508</v>
      </c>
      <c r="H52">
        <v>30</v>
      </c>
      <c r="I52">
        <v>90</v>
      </c>
      <c r="J52">
        <v>0</v>
      </c>
      <c r="K52">
        <v>120</v>
      </c>
      <c r="L52" s="1">
        <f>Table17[[#This Row],[Women2]]/Table17[[#This Row],[Total4]]</f>
        <v>0.25</v>
      </c>
      <c r="M52">
        <v>4</v>
      </c>
      <c r="N52">
        <v>10</v>
      </c>
      <c r="O52">
        <v>0</v>
      </c>
      <c r="P52">
        <v>14</v>
      </c>
      <c r="Q52" s="1">
        <f>Table17[[#This Row],[Women6]]/Table17[[#This Row],[Total9]]</f>
        <v>0.2857142857142857</v>
      </c>
      <c r="R52">
        <v>24</v>
      </c>
      <c r="S52">
        <v>21</v>
      </c>
      <c r="T52">
        <v>0</v>
      </c>
      <c r="U52">
        <v>45</v>
      </c>
      <c r="V52" s="1">
        <f>Table17[[#This Row],[Women11]]/Table17[[#This Row],[Total14]]</f>
        <v>0.53333333333333333</v>
      </c>
    </row>
    <row r="53" spans="1:22" x14ac:dyDescent="0.25">
      <c r="A53" t="s">
        <v>105</v>
      </c>
      <c r="B53" t="s">
        <v>106</v>
      </c>
      <c r="C53">
        <v>9</v>
      </c>
      <c r="D53">
        <v>12</v>
      </c>
      <c r="E53">
        <v>0</v>
      </c>
      <c r="F53">
        <v>21</v>
      </c>
      <c r="G53" s="1">
        <f>Table17[[#This Row],[Women]]/Table17[[#This Row],[Total]]</f>
        <v>0.42857142857142855</v>
      </c>
      <c r="H53">
        <v>4</v>
      </c>
      <c r="I53">
        <v>10</v>
      </c>
      <c r="J53">
        <v>0</v>
      </c>
      <c r="K53">
        <v>14</v>
      </c>
      <c r="L53" s="1">
        <f>Table17[[#This Row],[Women2]]/Table17[[#This Row],[Total4]]</f>
        <v>0.2857142857142857</v>
      </c>
      <c r="M53">
        <v>2</v>
      </c>
      <c r="N53">
        <v>2</v>
      </c>
      <c r="O53">
        <v>0</v>
      </c>
      <c r="P53">
        <v>4</v>
      </c>
      <c r="Q53" s="1">
        <f>Table17[[#This Row],[Women6]]/Table17[[#This Row],[Total9]]</f>
        <v>0.5</v>
      </c>
      <c r="R53">
        <v>3</v>
      </c>
      <c r="S53">
        <v>0</v>
      </c>
      <c r="T53">
        <v>0</v>
      </c>
      <c r="U53">
        <v>3</v>
      </c>
      <c r="V53" s="1">
        <f>Table17[[#This Row],[Women11]]/Table17[[#This Row],[Total14]]</f>
        <v>1</v>
      </c>
    </row>
    <row r="54" spans="1:22" x14ac:dyDescent="0.25">
      <c r="A54" t="s">
        <v>107</v>
      </c>
      <c r="B54" t="s">
        <v>108</v>
      </c>
      <c r="C54">
        <v>8</v>
      </c>
      <c r="D54">
        <v>10</v>
      </c>
      <c r="E54">
        <v>0</v>
      </c>
      <c r="F54">
        <v>18</v>
      </c>
      <c r="G54" s="1">
        <f>Table17[[#This Row],[Women]]/Table17[[#This Row],[Total]]</f>
        <v>0.44444444444444442</v>
      </c>
      <c r="H54">
        <v>2</v>
      </c>
      <c r="I54">
        <v>5</v>
      </c>
      <c r="J54">
        <v>0</v>
      </c>
      <c r="K54">
        <v>7</v>
      </c>
      <c r="L54" s="1">
        <f>Table17[[#This Row],[Women2]]/Table17[[#This Row],[Total4]]</f>
        <v>0.2857142857142857</v>
      </c>
      <c r="M54">
        <v>0</v>
      </c>
      <c r="N54">
        <v>1</v>
      </c>
      <c r="O54">
        <v>0</v>
      </c>
      <c r="P54">
        <v>1</v>
      </c>
      <c r="Q54" s="1">
        <f>Table17[[#This Row],[Women6]]/Table17[[#This Row],[Total9]]</f>
        <v>0</v>
      </c>
      <c r="R54">
        <v>6</v>
      </c>
      <c r="S54">
        <v>4</v>
      </c>
      <c r="T54">
        <v>0</v>
      </c>
      <c r="U54">
        <v>10</v>
      </c>
      <c r="V54" s="1">
        <f>Table17[[#This Row],[Women11]]/Table17[[#This Row],[Total14]]</f>
        <v>0.6</v>
      </c>
    </row>
    <row r="55" spans="1:22" x14ac:dyDescent="0.25">
      <c r="A55" s="4" t="s">
        <v>112</v>
      </c>
      <c r="B55" s="4"/>
      <c r="C55" s="4">
        <f>SUM(C4:C54)</f>
        <v>3550</v>
      </c>
      <c r="D55" s="4">
        <f>SUM(D4:D54)</f>
        <v>5370</v>
      </c>
      <c r="E55" s="4">
        <f>SUM(E4:E54)</f>
        <v>5</v>
      </c>
      <c r="F55" s="4">
        <f>SUM(F4:F54)</f>
        <v>8944</v>
      </c>
      <c r="G55" s="5">
        <f>Table17[[#This Row],[Women]]/Table17[[#This Row],[Total]]</f>
        <v>0.39691413237924866</v>
      </c>
      <c r="H55" s="4">
        <f>SUM(H4:H54)</f>
        <v>870</v>
      </c>
      <c r="I55" s="4">
        <f>SUM(I4:I54)</f>
        <v>2893</v>
      </c>
      <c r="J55" s="4">
        <f>SUM(J4:J54)</f>
        <v>1</v>
      </c>
      <c r="K55" s="4">
        <f>SUM(K4:K54)</f>
        <v>3766</v>
      </c>
      <c r="L55" s="5">
        <f>Table17[[#This Row],[Women2]]/Table17[[#This Row],[Total4]]</f>
        <v>0.23101433882103026</v>
      </c>
      <c r="M55" s="4">
        <f>SUM(M4:M54)</f>
        <v>672</v>
      </c>
      <c r="N55" s="4">
        <f>SUM(N4:N54)</f>
        <v>836</v>
      </c>
      <c r="O55" s="4">
        <f>SUM(O4:O54)</f>
        <v>0</v>
      </c>
      <c r="P55" s="4">
        <f>SUM(P4:P54)</f>
        <v>1509</v>
      </c>
      <c r="Q55" s="5">
        <f>Table17[[#This Row],[Women6]]/Table17[[#This Row],[Total9]]</f>
        <v>0.44532803180914515</v>
      </c>
      <c r="R55" s="4">
        <f>SUM(R4:R54)</f>
        <v>2008</v>
      </c>
      <c r="S55" s="4">
        <f>SUM(S4:S54)</f>
        <v>1641</v>
      </c>
      <c r="T55" s="4">
        <f>SUM(T4:T54)</f>
        <v>4</v>
      </c>
      <c r="U55" s="4">
        <f>SUM(U4:U54)</f>
        <v>3669</v>
      </c>
      <c r="V55" s="5">
        <f>Table17[[#This Row],[Women11]]/Table17[[#This Row],[Total14]]</f>
        <v>0.54728808939765605</v>
      </c>
    </row>
  </sheetData>
  <mergeCells count="6">
    <mergeCell ref="A1:V1"/>
    <mergeCell ref="A2:B2"/>
    <mergeCell ref="C2:G2"/>
    <mergeCell ref="H2:L2"/>
    <mergeCell ref="M2:Q2"/>
    <mergeCell ref="R2:V2"/>
  </mergeCells>
  <phoneticPr fontId="4"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936FE-9C80-454C-BFE2-72352A094AA9}">
  <dimension ref="A1:V55"/>
  <sheetViews>
    <sheetView workbookViewId="0">
      <selection activeCell="A4" sqref="A4:V4"/>
    </sheetView>
  </sheetViews>
  <sheetFormatPr defaultColWidth="0" defaultRowHeight="15" zeroHeight="1" x14ac:dyDescent="0.25"/>
  <cols>
    <col min="1" max="22" width="9.140625" customWidth="1"/>
    <col min="23" max="404" width="9.140625" hidden="1" customWidth="1"/>
    <col min="405" max="16384" width="9.140625" hidden="1"/>
  </cols>
  <sheetData>
    <row r="1" spans="1:22" x14ac:dyDescent="0.25">
      <c r="A1" s="6" t="s">
        <v>131</v>
      </c>
      <c r="B1" s="6"/>
      <c r="C1" s="6"/>
      <c r="D1" s="6"/>
      <c r="E1" s="6"/>
      <c r="F1" s="6"/>
      <c r="G1" s="6"/>
      <c r="H1" s="6"/>
      <c r="I1" s="6"/>
      <c r="J1" s="6"/>
      <c r="K1" s="6"/>
      <c r="L1" s="6"/>
      <c r="M1" s="6"/>
      <c r="N1" s="6"/>
      <c r="O1" s="6"/>
      <c r="P1" s="6"/>
      <c r="Q1" s="6"/>
      <c r="R1" s="6"/>
      <c r="S1" s="6"/>
      <c r="T1" s="6"/>
      <c r="U1" s="6"/>
      <c r="V1" s="6"/>
    </row>
    <row r="2" spans="1:22" x14ac:dyDescent="0.25">
      <c r="A2" s="7" t="s">
        <v>0</v>
      </c>
      <c r="B2" s="7"/>
      <c r="C2" s="7" t="s">
        <v>109</v>
      </c>
      <c r="D2" s="7"/>
      <c r="E2" s="7"/>
      <c r="F2" s="7"/>
      <c r="G2" s="7"/>
      <c r="H2" s="7" t="s">
        <v>111</v>
      </c>
      <c r="I2" s="7"/>
      <c r="J2" s="7"/>
      <c r="K2" s="7"/>
      <c r="L2" s="7"/>
      <c r="M2" s="8" t="s">
        <v>128</v>
      </c>
      <c r="N2" s="8"/>
      <c r="O2" s="8"/>
      <c r="P2" s="8"/>
      <c r="Q2" s="8"/>
      <c r="R2" s="7" t="s">
        <v>110</v>
      </c>
      <c r="S2" s="7"/>
      <c r="T2" s="7"/>
      <c r="U2" s="7"/>
      <c r="V2" s="7"/>
    </row>
    <row r="3" spans="1:22" x14ac:dyDescent="0.25">
      <c r="A3" t="s">
        <v>0</v>
      </c>
      <c r="B3" t="s">
        <v>1</v>
      </c>
      <c r="C3" t="s">
        <v>2</v>
      </c>
      <c r="D3" t="s">
        <v>3</v>
      </c>
      <c r="E3" t="s">
        <v>4</v>
      </c>
      <c r="F3" t="s">
        <v>5</v>
      </c>
      <c r="G3" t="s">
        <v>6</v>
      </c>
      <c r="H3" t="s">
        <v>113</v>
      </c>
      <c r="I3" t="s">
        <v>114</v>
      </c>
      <c r="J3" t="s">
        <v>132</v>
      </c>
      <c r="K3" t="s">
        <v>115</v>
      </c>
      <c r="L3" t="s">
        <v>116</v>
      </c>
      <c r="M3" t="s">
        <v>117</v>
      </c>
      <c r="N3" t="s">
        <v>118</v>
      </c>
      <c r="O3" t="s">
        <v>119</v>
      </c>
      <c r="P3" t="s">
        <v>120</v>
      </c>
      <c r="Q3" t="s">
        <v>121</v>
      </c>
      <c r="R3" t="s">
        <v>122</v>
      </c>
      <c r="S3" t="s">
        <v>123</v>
      </c>
      <c r="T3" t="s">
        <v>124</v>
      </c>
      <c r="U3" t="s">
        <v>125</v>
      </c>
      <c r="V3" t="s">
        <v>126</v>
      </c>
    </row>
    <row r="4" spans="1:22" x14ac:dyDescent="0.25">
      <c r="A4" t="s">
        <v>7</v>
      </c>
      <c r="B4" t="s">
        <v>8</v>
      </c>
      <c r="C4">
        <v>14</v>
      </c>
      <c r="D4">
        <v>22</v>
      </c>
      <c r="E4">
        <v>0</v>
      </c>
      <c r="F4">
        <v>36</v>
      </c>
      <c r="G4" s="1">
        <f>Table16[[#This Row],[Women]]/Table16[[#This Row],[Total]]</f>
        <v>0.3888888888888889</v>
      </c>
      <c r="H4">
        <v>6</v>
      </c>
      <c r="I4">
        <v>13</v>
      </c>
      <c r="J4">
        <v>0</v>
      </c>
      <c r="K4">
        <v>19</v>
      </c>
      <c r="L4" s="1">
        <f>Table16[[#This Row],[Women2]]/Table16[[#This Row],[Total4]]</f>
        <v>0.31578947368421051</v>
      </c>
      <c r="M4">
        <v>2</v>
      </c>
      <c r="N4">
        <v>2</v>
      </c>
      <c r="O4">
        <v>0</v>
      </c>
      <c r="P4">
        <v>4</v>
      </c>
      <c r="Q4" s="1">
        <f>Table16[[#This Row],[Women6]]/Table16[[#This Row],[Total9]]</f>
        <v>0.5</v>
      </c>
      <c r="R4">
        <v>6</v>
      </c>
      <c r="S4">
        <v>7</v>
      </c>
      <c r="T4">
        <v>0</v>
      </c>
      <c r="U4">
        <v>13</v>
      </c>
      <c r="V4" s="1">
        <f>Table16[[#This Row],[Women11]]/Table16[[#This Row],[Total14]]</f>
        <v>0.46153846153846156</v>
      </c>
    </row>
    <row r="5" spans="1:22" x14ac:dyDescent="0.25">
      <c r="A5" t="s">
        <v>9</v>
      </c>
      <c r="B5" t="s">
        <v>10</v>
      </c>
      <c r="C5">
        <v>21</v>
      </c>
      <c r="D5">
        <v>30</v>
      </c>
      <c r="E5">
        <v>0</v>
      </c>
      <c r="F5">
        <v>51</v>
      </c>
      <c r="G5" s="1">
        <f>Table16[[#This Row],[Women]]/Table16[[#This Row],[Total]]</f>
        <v>0.41176470588235292</v>
      </c>
      <c r="H5">
        <v>4</v>
      </c>
      <c r="I5">
        <v>12</v>
      </c>
      <c r="J5">
        <v>0</v>
      </c>
      <c r="K5">
        <v>16</v>
      </c>
      <c r="L5" s="1">
        <f>Table16[[#This Row],[Women2]]/Table16[[#This Row],[Total4]]</f>
        <v>0.25</v>
      </c>
      <c r="M5">
        <v>0</v>
      </c>
      <c r="N5">
        <v>2</v>
      </c>
      <c r="O5">
        <v>0</v>
      </c>
      <c r="P5">
        <v>2</v>
      </c>
      <c r="Q5" s="1">
        <f>Table16[[#This Row],[Women6]]/Table16[[#This Row],[Total9]]</f>
        <v>0</v>
      </c>
      <c r="R5">
        <v>17</v>
      </c>
      <c r="S5">
        <v>16</v>
      </c>
      <c r="T5">
        <v>0</v>
      </c>
      <c r="U5">
        <v>33</v>
      </c>
      <c r="V5" s="1">
        <f>Table16[[#This Row],[Women11]]/Table16[[#This Row],[Total14]]</f>
        <v>0.51515151515151514</v>
      </c>
    </row>
    <row r="6" spans="1:22" x14ac:dyDescent="0.25">
      <c r="A6" t="s">
        <v>11</v>
      </c>
      <c r="B6" t="s">
        <v>12</v>
      </c>
      <c r="C6">
        <v>5</v>
      </c>
      <c r="D6">
        <v>14</v>
      </c>
      <c r="E6">
        <v>0</v>
      </c>
      <c r="F6">
        <v>19</v>
      </c>
      <c r="G6" s="1">
        <f>Table16[[#This Row],[Women]]/Table16[[#This Row],[Total]]</f>
        <v>0.26315789473684209</v>
      </c>
      <c r="H6">
        <v>1</v>
      </c>
      <c r="I6">
        <v>7</v>
      </c>
      <c r="J6">
        <v>0</v>
      </c>
      <c r="K6">
        <v>8</v>
      </c>
      <c r="L6" s="1">
        <f>Table16[[#This Row],[Women2]]/Table16[[#This Row],[Total4]]</f>
        <v>0.125</v>
      </c>
      <c r="M6">
        <v>0</v>
      </c>
      <c r="N6">
        <v>2</v>
      </c>
      <c r="O6">
        <v>0</v>
      </c>
      <c r="P6">
        <v>2</v>
      </c>
      <c r="Q6" s="1">
        <f>Table16[[#This Row],[Women6]]/Table16[[#This Row],[Total9]]</f>
        <v>0</v>
      </c>
      <c r="R6">
        <v>4</v>
      </c>
      <c r="S6">
        <v>5</v>
      </c>
      <c r="T6">
        <v>0</v>
      </c>
      <c r="U6">
        <v>9</v>
      </c>
      <c r="V6" s="1">
        <f>Table16[[#This Row],[Women11]]/Table16[[#This Row],[Total14]]</f>
        <v>0.44444444444444442</v>
      </c>
    </row>
    <row r="7" spans="1:22" x14ac:dyDescent="0.25">
      <c r="A7" t="s">
        <v>13</v>
      </c>
      <c r="B7" t="s">
        <v>14</v>
      </c>
      <c r="C7">
        <v>88</v>
      </c>
      <c r="D7">
        <v>112</v>
      </c>
      <c r="E7">
        <v>1</v>
      </c>
      <c r="F7">
        <v>201</v>
      </c>
      <c r="G7" s="1">
        <f>Table16[[#This Row],[Women]]/Table16[[#This Row],[Total]]</f>
        <v>0.43781094527363185</v>
      </c>
      <c r="H7">
        <v>11</v>
      </c>
      <c r="I7">
        <v>45</v>
      </c>
      <c r="J7">
        <v>0</v>
      </c>
      <c r="K7">
        <v>56</v>
      </c>
      <c r="L7" s="1">
        <f>Table16[[#This Row],[Women2]]/Table16[[#This Row],[Total4]]</f>
        <v>0.19642857142857142</v>
      </c>
      <c r="M7">
        <v>15</v>
      </c>
      <c r="N7">
        <v>18</v>
      </c>
      <c r="O7">
        <v>0</v>
      </c>
      <c r="P7">
        <v>33</v>
      </c>
      <c r="Q7" s="1">
        <f>Table16[[#This Row],[Women6]]/Table16[[#This Row],[Total9]]</f>
        <v>0.45454545454545453</v>
      </c>
      <c r="R7">
        <v>62</v>
      </c>
      <c r="S7">
        <v>49</v>
      </c>
      <c r="T7">
        <v>1</v>
      </c>
      <c r="U7">
        <v>112</v>
      </c>
      <c r="V7" s="1">
        <f>Table16[[#This Row],[Women11]]/Table16[[#This Row],[Total14]]</f>
        <v>0.5535714285714286</v>
      </c>
    </row>
    <row r="8" spans="1:22" x14ac:dyDescent="0.25">
      <c r="A8" t="s">
        <v>15</v>
      </c>
      <c r="B8" t="s">
        <v>16</v>
      </c>
      <c r="C8">
        <v>508</v>
      </c>
      <c r="D8">
        <v>552</v>
      </c>
      <c r="E8">
        <v>0</v>
      </c>
      <c r="F8">
        <v>1060</v>
      </c>
      <c r="G8" s="1">
        <f>Table16[[#This Row],[Women]]/Table16[[#This Row],[Total]]</f>
        <v>0.47924528301886793</v>
      </c>
      <c r="H8">
        <v>82</v>
      </c>
      <c r="I8">
        <v>243</v>
      </c>
      <c r="J8">
        <v>0</v>
      </c>
      <c r="K8">
        <v>325</v>
      </c>
      <c r="L8" s="1">
        <f>Table16[[#This Row],[Women2]]/Table16[[#This Row],[Total4]]</f>
        <v>0.25230769230769229</v>
      </c>
      <c r="M8">
        <v>51</v>
      </c>
      <c r="N8">
        <v>67</v>
      </c>
      <c r="O8">
        <v>0</v>
      </c>
      <c r="P8">
        <v>118</v>
      </c>
      <c r="Q8" s="1">
        <f>Table16[[#This Row],[Women6]]/Table16[[#This Row],[Total9]]</f>
        <v>0.43220338983050849</v>
      </c>
      <c r="R8">
        <v>375</v>
      </c>
      <c r="S8">
        <v>242</v>
      </c>
      <c r="T8">
        <v>0</v>
      </c>
      <c r="U8">
        <v>617</v>
      </c>
      <c r="V8" s="1">
        <f>Table16[[#This Row],[Women11]]/Table16[[#This Row],[Total14]]</f>
        <v>0.60777957860615883</v>
      </c>
    </row>
    <row r="9" spans="1:22" x14ac:dyDescent="0.25">
      <c r="A9" t="s">
        <v>17</v>
      </c>
      <c r="B9" t="s">
        <v>18</v>
      </c>
      <c r="C9">
        <v>144</v>
      </c>
      <c r="D9">
        <v>194</v>
      </c>
      <c r="E9">
        <v>1</v>
      </c>
      <c r="F9">
        <v>339</v>
      </c>
      <c r="G9" s="1">
        <f>Table16[[#This Row],[Women]]/Table16[[#This Row],[Total]]</f>
        <v>0.4247787610619469</v>
      </c>
      <c r="H9">
        <v>26</v>
      </c>
      <c r="I9">
        <v>92</v>
      </c>
      <c r="J9">
        <v>0</v>
      </c>
      <c r="K9">
        <v>118</v>
      </c>
      <c r="L9" s="1">
        <f>Table16[[#This Row],[Women2]]/Table16[[#This Row],[Total4]]</f>
        <v>0.22033898305084745</v>
      </c>
      <c r="M9">
        <v>28</v>
      </c>
      <c r="N9">
        <v>25</v>
      </c>
      <c r="O9">
        <v>0</v>
      </c>
      <c r="P9">
        <v>53</v>
      </c>
      <c r="Q9" s="1">
        <f>Table16[[#This Row],[Women6]]/Table16[[#This Row],[Total9]]</f>
        <v>0.52830188679245282</v>
      </c>
      <c r="R9">
        <v>90</v>
      </c>
      <c r="S9">
        <v>77</v>
      </c>
      <c r="T9">
        <v>1</v>
      </c>
      <c r="U9">
        <v>168</v>
      </c>
      <c r="V9" s="1">
        <f>Table16[[#This Row],[Women11]]/Table16[[#This Row],[Total14]]</f>
        <v>0.5357142857142857</v>
      </c>
    </row>
    <row r="10" spans="1:22" x14ac:dyDescent="0.25">
      <c r="A10" t="s">
        <v>19</v>
      </c>
      <c r="B10" t="s">
        <v>20</v>
      </c>
      <c r="C10">
        <v>19</v>
      </c>
      <c r="D10">
        <v>40</v>
      </c>
      <c r="E10">
        <v>0</v>
      </c>
      <c r="F10">
        <v>59</v>
      </c>
      <c r="G10" s="1">
        <f>Table16[[#This Row],[Women]]/Table16[[#This Row],[Total]]</f>
        <v>0.32203389830508472</v>
      </c>
      <c r="H10">
        <v>5</v>
      </c>
      <c r="I10">
        <v>25</v>
      </c>
      <c r="J10">
        <v>0</v>
      </c>
      <c r="K10">
        <v>30</v>
      </c>
      <c r="L10" s="1">
        <f>Table16[[#This Row],[Women2]]/Table16[[#This Row],[Total4]]</f>
        <v>0.16666666666666666</v>
      </c>
      <c r="M10">
        <v>5</v>
      </c>
      <c r="N10">
        <v>4</v>
      </c>
      <c r="O10">
        <v>0</v>
      </c>
      <c r="P10">
        <v>9</v>
      </c>
      <c r="Q10" s="1">
        <f>Table16[[#This Row],[Women6]]/Table16[[#This Row],[Total9]]</f>
        <v>0.55555555555555558</v>
      </c>
      <c r="R10">
        <v>9</v>
      </c>
      <c r="S10">
        <v>11</v>
      </c>
      <c r="T10">
        <v>0</v>
      </c>
      <c r="U10">
        <v>20</v>
      </c>
      <c r="V10" s="1">
        <f>Table16[[#This Row],[Women11]]/Table16[[#This Row],[Total14]]</f>
        <v>0.45</v>
      </c>
    </row>
    <row r="11" spans="1:22" x14ac:dyDescent="0.25">
      <c r="A11" t="s">
        <v>21</v>
      </c>
      <c r="B11" t="s">
        <v>22</v>
      </c>
      <c r="C11">
        <v>5</v>
      </c>
      <c r="D11">
        <v>7</v>
      </c>
      <c r="E11">
        <v>0</v>
      </c>
      <c r="F11">
        <v>12</v>
      </c>
      <c r="G11" s="1">
        <f>Table16[[#This Row],[Women]]/Table16[[#This Row],[Total]]</f>
        <v>0.41666666666666669</v>
      </c>
      <c r="H11">
        <v>0</v>
      </c>
      <c r="I11">
        <v>1</v>
      </c>
      <c r="J11">
        <v>0</v>
      </c>
      <c r="K11">
        <v>1</v>
      </c>
      <c r="L11" s="1">
        <f>Table16[[#This Row],[Women2]]/Table16[[#This Row],[Total4]]</f>
        <v>0</v>
      </c>
      <c r="M11">
        <v>1</v>
      </c>
      <c r="N11">
        <v>0</v>
      </c>
      <c r="O11">
        <v>0</v>
      </c>
      <c r="P11">
        <v>1</v>
      </c>
      <c r="Q11" s="1">
        <f>Table16[[#This Row],[Women6]]/Table16[[#This Row],[Total9]]</f>
        <v>1</v>
      </c>
      <c r="R11">
        <v>4</v>
      </c>
      <c r="S11">
        <v>6</v>
      </c>
      <c r="T11">
        <v>0</v>
      </c>
      <c r="U11">
        <v>10</v>
      </c>
      <c r="V11" s="1">
        <f>Table16[[#This Row],[Women11]]/Table16[[#This Row],[Total14]]</f>
        <v>0.4</v>
      </c>
    </row>
    <row r="12" spans="1:22" x14ac:dyDescent="0.25">
      <c r="A12" t="s">
        <v>23</v>
      </c>
      <c r="B12" t="s">
        <v>24</v>
      </c>
      <c r="C12">
        <v>13</v>
      </c>
      <c r="D12">
        <v>11</v>
      </c>
      <c r="E12">
        <v>0</v>
      </c>
      <c r="F12">
        <v>24</v>
      </c>
      <c r="G12" s="1">
        <f>Table16[[#This Row],[Women]]/Table16[[#This Row],[Total]]</f>
        <v>0.54166666666666663</v>
      </c>
      <c r="H12">
        <v>8</v>
      </c>
      <c r="I12">
        <v>8</v>
      </c>
      <c r="J12">
        <v>0</v>
      </c>
      <c r="K12">
        <v>16</v>
      </c>
      <c r="L12" s="1">
        <f>Table16[[#This Row],[Women2]]/Table16[[#This Row],[Total4]]</f>
        <v>0.5</v>
      </c>
      <c r="M12">
        <v>1</v>
      </c>
      <c r="N12">
        <v>1</v>
      </c>
      <c r="O12">
        <v>0</v>
      </c>
      <c r="P12">
        <v>2</v>
      </c>
      <c r="Q12" s="1">
        <f>Table16[[#This Row],[Women6]]/Table16[[#This Row],[Total9]]</f>
        <v>0.5</v>
      </c>
      <c r="R12">
        <v>4</v>
      </c>
      <c r="S12">
        <v>2</v>
      </c>
      <c r="T12">
        <v>0</v>
      </c>
      <c r="U12">
        <v>6</v>
      </c>
      <c r="V12" s="1">
        <f>Table16[[#This Row],[Women11]]/Table16[[#This Row],[Total14]]</f>
        <v>0.66666666666666663</v>
      </c>
    </row>
    <row r="13" spans="1:22" x14ac:dyDescent="0.25">
      <c r="A13" t="s">
        <v>25</v>
      </c>
      <c r="B13" t="s">
        <v>26</v>
      </c>
      <c r="C13">
        <v>252</v>
      </c>
      <c r="D13">
        <v>377</v>
      </c>
      <c r="E13">
        <v>1</v>
      </c>
      <c r="F13">
        <v>630</v>
      </c>
      <c r="G13" s="1">
        <f>Table16[[#This Row],[Women]]/Table16[[#This Row],[Total]]</f>
        <v>0.4</v>
      </c>
      <c r="H13">
        <v>48</v>
      </c>
      <c r="I13">
        <v>174</v>
      </c>
      <c r="J13">
        <v>0</v>
      </c>
      <c r="K13">
        <v>222</v>
      </c>
      <c r="L13" s="1">
        <f>Table16[[#This Row],[Women2]]/Table16[[#This Row],[Total4]]</f>
        <v>0.21621621621621623</v>
      </c>
      <c r="M13">
        <v>39</v>
      </c>
      <c r="N13">
        <v>63</v>
      </c>
      <c r="O13">
        <v>0</v>
      </c>
      <c r="P13">
        <v>102</v>
      </c>
      <c r="Q13" s="1">
        <f>Table16[[#This Row],[Women6]]/Table16[[#This Row],[Total9]]</f>
        <v>0.38235294117647056</v>
      </c>
      <c r="R13">
        <v>165</v>
      </c>
      <c r="S13">
        <v>140</v>
      </c>
      <c r="T13">
        <v>1</v>
      </c>
      <c r="U13">
        <v>306</v>
      </c>
      <c r="V13" s="1">
        <f>Table16[[#This Row],[Women11]]/Table16[[#This Row],[Total14]]</f>
        <v>0.53921568627450978</v>
      </c>
    </row>
    <row r="14" spans="1:22" x14ac:dyDescent="0.25">
      <c r="A14" t="s">
        <v>27</v>
      </c>
      <c r="B14" t="s">
        <v>28</v>
      </c>
      <c r="C14">
        <v>101</v>
      </c>
      <c r="D14">
        <v>165</v>
      </c>
      <c r="E14">
        <v>0</v>
      </c>
      <c r="F14">
        <v>266</v>
      </c>
      <c r="G14" s="1">
        <f>Table16[[#This Row],[Women]]/Table16[[#This Row],[Total]]</f>
        <v>0.37969924812030076</v>
      </c>
      <c r="H14">
        <v>25</v>
      </c>
      <c r="I14">
        <v>100</v>
      </c>
      <c r="J14">
        <v>0</v>
      </c>
      <c r="K14">
        <v>125</v>
      </c>
      <c r="L14" s="1">
        <f>Table16[[#This Row],[Women2]]/Table16[[#This Row],[Total4]]</f>
        <v>0.2</v>
      </c>
      <c r="M14">
        <v>18</v>
      </c>
      <c r="N14">
        <v>24</v>
      </c>
      <c r="O14">
        <v>0</v>
      </c>
      <c r="P14">
        <v>42</v>
      </c>
      <c r="Q14" s="1">
        <f>Table16[[#This Row],[Women6]]/Table16[[#This Row],[Total9]]</f>
        <v>0.42857142857142855</v>
      </c>
      <c r="R14">
        <v>58</v>
      </c>
      <c r="S14">
        <v>41</v>
      </c>
      <c r="T14">
        <v>0</v>
      </c>
      <c r="U14">
        <v>99</v>
      </c>
      <c r="V14" s="1">
        <f>Table16[[#This Row],[Women11]]/Table16[[#This Row],[Total14]]</f>
        <v>0.58585858585858586</v>
      </c>
    </row>
    <row r="15" spans="1:22" x14ac:dyDescent="0.25">
      <c r="A15" t="s">
        <v>29</v>
      </c>
      <c r="B15" t="s">
        <v>30</v>
      </c>
      <c r="C15">
        <v>1</v>
      </c>
      <c r="D15">
        <v>2</v>
      </c>
      <c r="E15">
        <v>0</v>
      </c>
      <c r="F15">
        <v>3</v>
      </c>
      <c r="G15" s="1">
        <f>Table16[[#This Row],[Women]]/Table16[[#This Row],[Total]]</f>
        <v>0.33333333333333331</v>
      </c>
      <c r="H15">
        <v>0</v>
      </c>
      <c r="I15">
        <v>1</v>
      </c>
      <c r="J15">
        <v>0</v>
      </c>
      <c r="K15">
        <v>1</v>
      </c>
      <c r="L15" s="1">
        <f>Table16[[#This Row],[Women2]]/Table16[[#This Row],[Total4]]</f>
        <v>0</v>
      </c>
      <c r="M15">
        <v>0</v>
      </c>
      <c r="N15">
        <v>0</v>
      </c>
      <c r="O15">
        <v>0</v>
      </c>
      <c r="P15">
        <v>0</v>
      </c>
      <c r="Q15" s="1">
        <v>0</v>
      </c>
      <c r="R15">
        <v>1</v>
      </c>
      <c r="S15">
        <v>1</v>
      </c>
      <c r="T15">
        <v>0</v>
      </c>
      <c r="U15">
        <v>2</v>
      </c>
      <c r="V15" s="1">
        <f>Table16[[#This Row],[Women11]]/Table16[[#This Row],[Total14]]</f>
        <v>0.5</v>
      </c>
    </row>
    <row r="16" spans="1:22" x14ac:dyDescent="0.25">
      <c r="A16" t="s">
        <v>31</v>
      </c>
      <c r="B16" t="s">
        <v>32</v>
      </c>
      <c r="C16">
        <v>55</v>
      </c>
      <c r="D16">
        <v>98</v>
      </c>
      <c r="E16">
        <v>0</v>
      </c>
      <c r="F16">
        <v>153</v>
      </c>
      <c r="G16" s="1">
        <f>Table16[[#This Row],[Women]]/Table16[[#This Row],[Total]]</f>
        <v>0.35947712418300654</v>
      </c>
      <c r="H16">
        <v>18</v>
      </c>
      <c r="I16">
        <v>73</v>
      </c>
      <c r="J16">
        <v>0</v>
      </c>
      <c r="K16">
        <v>91</v>
      </c>
      <c r="L16" s="1">
        <f>Table16[[#This Row],[Women2]]/Table16[[#This Row],[Total4]]</f>
        <v>0.19780219780219779</v>
      </c>
      <c r="M16">
        <v>12</v>
      </c>
      <c r="N16">
        <v>10</v>
      </c>
      <c r="O16">
        <v>0</v>
      </c>
      <c r="P16">
        <v>22</v>
      </c>
      <c r="Q16" s="1">
        <f>Table16[[#This Row],[Women6]]/Table16[[#This Row],[Total9]]</f>
        <v>0.54545454545454541</v>
      </c>
      <c r="R16">
        <v>25</v>
      </c>
      <c r="S16">
        <v>15</v>
      </c>
      <c r="T16">
        <v>0</v>
      </c>
      <c r="U16">
        <v>40</v>
      </c>
      <c r="V16" s="1">
        <f>Table16[[#This Row],[Women11]]/Table16[[#This Row],[Total14]]</f>
        <v>0.625</v>
      </c>
    </row>
    <row r="17" spans="1:22" x14ac:dyDescent="0.25">
      <c r="A17" t="s">
        <v>33</v>
      </c>
      <c r="B17" t="s">
        <v>34</v>
      </c>
      <c r="C17">
        <v>17</v>
      </c>
      <c r="D17">
        <v>9</v>
      </c>
      <c r="E17">
        <v>1</v>
      </c>
      <c r="F17">
        <v>27</v>
      </c>
      <c r="G17" s="1">
        <f>Table16[[#This Row],[Women]]/Table16[[#This Row],[Total]]</f>
        <v>0.62962962962962965</v>
      </c>
      <c r="H17">
        <v>5</v>
      </c>
      <c r="I17">
        <v>6</v>
      </c>
      <c r="J17">
        <v>0</v>
      </c>
      <c r="K17">
        <v>11</v>
      </c>
      <c r="L17" s="1">
        <f>Table16[[#This Row],[Women2]]/Table16[[#This Row],[Total4]]</f>
        <v>0.45454545454545453</v>
      </c>
      <c r="M17">
        <v>2</v>
      </c>
      <c r="N17">
        <v>1</v>
      </c>
      <c r="O17">
        <v>0</v>
      </c>
      <c r="P17">
        <v>3</v>
      </c>
      <c r="Q17" s="1">
        <f>Table16[[#This Row],[Women6]]/Table16[[#This Row],[Total9]]</f>
        <v>0.66666666666666663</v>
      </c>
      <c r="R17">
        <v>10</v>
      </c>
      <c r="S17">
        <v>2</v>
      </c>
      <c r="T17">
        <v>1</v>
      </c>
      <c r="U17">
        <v>13</v>
      </c>
      <c r="V17" s="1">
        <f>Table16[[#This Row],[Women11]]/Table16[[#This Row],[Total14]]</f>
        <v>0.76923076923076927</v>
      </c>
    </row>
    <row r="18" spans="1:22" x14ac:dyDescent="0.25">
      <c r="A18" t="s">
        <v>35</v>
      </c>
      <c r="B18" t="s">
        <v>36</v>
      </c>
      <c r="C18">
        <v>123</v>
      </c>
      <c r="D18">
        <v>252</v>
      </c>
      <c r="E18">
        <v>0</v>
      </c>
      <c r="F18">
        <v>375</v>
      </c>
      <c r="G18" s="1">
        <f>Table16[[#This Row],[Women]]/Table16[[#This Row],[Total]]</f>
        <v>0.32800000000000001</v>
      </c>
      <c r="H18">
        <v>43</v>
      </c>
      <c r="I18">
        <v>140</v>
      </c>
      <c r="J18">
        <v>0</v>
      </c>
      <c r="K18">
        <v>183</v>
      </c>
      <c r="L18" s="1">
        <f>Table16[[#This Row],[Women2]]/Table16[[#This Row],[Total4]]</f>
        <v>0.23497267759562843</v>
      </c>
      <c r="M18">
        <v>25</v>
      </c>
      <c r="N18">
        <v>36</v>
      </c>
      <c r="O18">
        <v>0</v>
      </c>
      <c r="P18">
        <v>61</v>
      </c>
      <c r="Q18" s="1">
        <f>Table16[[#This Row],[Women6]]/Table16[[#This Row],[Total9]]</f>
        <v>0.4098360655737705</v>
      </c>
      <c r="R18">
        <v>55</v>
      </c>
      <c r="S18">
        <v>76</v>
      </c>
      <c r="T18">
        <v>0</v>
      </c>
      <c r="U18">
        <v>131</v>
      </c>
      <c r="V18" s="1">
        <f>Table16[[#This Row],[Women11]]/Table16[[#This Row],[Total14]]</f>
        <v>0.41984732824427479</v>
      </c>
    </row>
    <row r="19" spans="1:22" x14ac:dyDescent="0.25">
      <c r="A19" t="s">
        <v>37</v>
      </c>
      <c r="B19" t="s">
        <v>38</v>
      </c>
      <c r="C19">
        <v>5</v>
      </c>
      <c r="D19">
        <v>21</v>
      </c>
      <c r="E19">
        <v>0</v>
      </c>
      <c r="F19">
        <v>26</v>
      </c>
      <c r="G19" s="1">
        <f>Table16[[#This Row],[Women]]/Table16[[#This Row],[Total]]</f>
        <v>0.19230769230769232</v>
      </c>
      <c r="H19">
        <v>3</v>
      </c>
      <c r="I19">
        <v>12</v>
      </c>
      <c r="J19">
        <v>0</v>
      </c>
      <c r="K19">
        <v>15</v>
      </c>
      <c r="L19" s="1">
        <f>Table16[[#This Row],[Women2]]/Table16[[#This Row],[Total4]]</f>
        <v>0.2</v>
      </c>
      <c r="M19">
        <v>0</v>
      </c>
      <c r="N19">
        <v>1</v>
      </c>
      <c r="O19">
        <v>0</v>
      </c>
      <c r="P19">
        <v>1</v>
      </c>
      <c r="Q19" s="1">
        <f>Table16[[#This Row],[Women6]]/Table16[[#This Row],[Total9]]</f>
        <v>0</v>
      </c>
      <c r="R19">
        <v>2</v>
      </c>
      <c r="S19">
        <v>8</v>
      </c>
      <c r="T19">
        <v>0</v>
      </c>
      <c r="U19">
        <v>10</v>
      </c>
      <c r="V19" s="1">
        <f>Table16[[#This Row],[Women11]]/Table16[[#This Row],[Total14]]</f>
        <v>0.2</v>
      </c>
    </row>
    <row r="20" spans="1:22" x14ac:dyDescent="0.25">
      <c r="A20" t="s">
        <v>39</v>
      </c>
      <c r="B20" t="s">
        <v>40</v>
      </c>
      <c r="C20">
        <v>63</v>
      </c>
      <c r="D20">
        <v>131</v>
      </c>
      <c r="E20">
        <v>0</v>
      </c>
      <c r="F20">
        <v>194</v>
      </c>
      <c r="G20" s="1">
        <f>Table16[[#This Row],[Women]]/Table16[[#This Row],[Total]]</f>
        <v>0.32474226804123713</v>
      </c>
      <c r="H20">
        <v>16</v>
      </c>
      <c r="I20">
        <v>71</v>
      </c>
      <c r="J20">
        <v>0</v>
      </c>
      <c r="K20">
        <v>87</v>
      </c>
      <c r="L20" s="1">
        <f>Table16[[#This Row],[Women2]]/Table16[[#This Row],[Total4]]</f>
        <v>0.18390804597701149</v>
      </c>
      <c r="M20">
        <v>19</v>
      </c>
      <c r="N20">
        <v>25</v>
      </c>
      <c r="O20">
        <v>0</v>
      </c>
      <c r="P20">
        <v>44</v>
      </c>
      <c r="Q20" s="1">
        <f>Table16[[#This Row],[Women6]]/Table16[[#This Row],[Total9]]</f>
        <v>0.43181818181818182</v>
      </c>
      <c r="R20">
        <v>28</v>
      </c>
      <c r="S20">
        <v>35</v>
      </c>
      <c r="T20">
        <v>0</v>
      </c>
      <c r="U20">
        <v>63</v>
      </c>
      <c r="V20" s="1">
        <f>Table16[[#This Row],[Women11]]/Table16[[#This Row],[Total14]]</f>
        <v>0.44444444444444442</v>
      </c>
    </row>
    <row r="21" spans="1:22" x14ac:dyDescent="0.25">
      <c r="A21" t="s">
        <v>41</v>
      </c>
      <c r="B21" t="s">
        <v>42</v>
      </c>
      <c r="C21">
        <v>6</v>
      </c>
      <c r="D21">
        <v>25</v>
      </c>
      <c r="E21">
        <v>0</v>
      </c>
      <c r="F21">
        <v>31</v>
      </c>
      <c r="G21" s="1">
        <f>Table16[[#This Row],[Women]]/Table16[[#This Row],[Total]]</f>
        <v>0.19354838709677419</v>
      </c>
      <c r="H21">
        <v>2</v>
      </c>
      <c r="I21">
        <v>18</v>
      </c>
      <c r="J21">
        <v>0</v>
      </c>
      <c r="K21">
        <v>20</v>
      </c>
      <c r="L21" s="1">
        <f>Table16[[#This Row],[Women2]]/Table16[[#This Row],[Total4]]</f>
        <v>0.1</v>
      </c>
      <c r="M21">
        <v>2</v>
      </c>
      <c r="N21">
        <v>2</v>
      </c>
      <c r="O21">
        <v>0</v>
      </c>
      <c r="P21">
        <v>4</v>
      </c>
      <c r="Q21" s="1">
        <f>Table16[[#This Row],[Women6]]/Table16[[#This Row],[Total9]]</f>
        <v>0.5</v>
      </c>
      <c r="R21">
        <v>2</v>
      </c>
      <c r="S21">
        <v>5</v>
      </c>
      <c r="T21">
        <v>0</v>
      </c>
      <c r="U21">
        <v>7</v>
      </c>
      <c r="V21" s="1">
        <f>Table16[[#This Row],[Women11]]/Table16[[#This Row],[Total14]]</f>
        <v>0.2857142857142857</v>
      </c>
    </row>
    <row r="22" spans="1:22" x14ac:dyDescent="0.25">
      <c r="A22" t="s">
        <v>43</v>
      </c>
      <c r="B22" t="s">
        <v>44</v>
      </c>
      <c r="C22">
        <v>4</v>
      </c>
      <c r="D22">
        <v>7</v>
      </c>
      <c r="E22">
        <v>0</v>
      </c>
      <c r="F22">
        <v>11</v>
      </c>
      <c r="G22" s="1">
        <f>Table16[[#This Row],[Women]]/Table16[[#This Row],[Total]]</f>
        <v>0.36363636363636365</v>
      </c>
      <c r="H22">
        <v>1</v>
      </c>
      <c r="I22">
        <v>2</v>
      </c>
      <c r="J22">
        <v>0</v>
      </c>
      <c r="K22">
        <v>3</v>
      </c>
      <c r="L22" s="1">
        <f>Table16[[#This Row],[Women2]]/Table16[[#This Row],[Total4]]</f>
        <v>0.33333333333333331</v>
      </c>
      <c r="M22">
        <v>0</v>
      </c>
      <c r="N22">
        <v>1</v>
      </c>
      <c r="O22">
        <v>0</v>
      </c>
      <c r="P22">
        <v>1</v>
      </c>
      <c r="Q22" s="1">
        <f>Table16[[#This Row],[Women6]]/Table16[[#This Row],[Total9]]</f>
        <v>0</v>
      </c>
      <c r="R22">
        <v>3</v>
      </c>
      <c r="S22">
        <v>4</v>
      </c>
      <c r="T22">
        <v>0</v>
      </c>
      <c r="U22">
        <v>7</v>
      </c>
      <c r="V22" s="1">
        <f>Table16[[#This Row],[Women11]]/Table16[[#This Row],[Total14]]</f>
        <v>0.42857142857142855</v>
      </c>
    </row>
    <row r="23" spans="1:22" x14ac:dyDescent="0.25">
      <c r="A23" t="s">
        <v>45</v>
      </c>
      <c r="B23" t="s">
        <v>46</v>
      </c>
      <c r="C23">
        <v>88</v>
      </c>
      <c r="D23">
        <v>124</v>
      </c>
      <c r="E23">
        <v>0</v>
      </c>
      <c r="F23">
        <v>212</v>
      </c>
      <c r="G23" s="1">
        <f>Table16[[#This Row],[Women]]/Table16[[#This Row],[Total]]</f>
        <v>0.41509433962264153</v>
      </c>
      <c r="H23">
        <v>26</v>
      </c>
      <c r="I23">
        <v>84</v>
      </c>
      <c r="J23">
        <v>0</v>
      </c>
      <c r="K23">
        <v>110</v>
      </c>
      <c r="L23" s="1">
        <f>Table16[[#This Row],[Women2]]/Table16[[#This Row],[Total4]]</f>
        <v>0.23636363636363636</v>
      </c>
      <c r="M23">
        <v>23</v>
      </c>
      <c r="N23">
        <v>13</v>
      </c>
      <c r="O23">
        <v>0</v>
      </c>
      <c r="P23">
        <v>36</v>
      </c>
      <c r="Q23" s="1">
        <f>Table16[[#This Row],[Women6]]/Table16[[#This Row],[Total9]]</f>
        <v>0.63888888888888884</v>
      </c>
      <c r="R23">
        <v>39</v>
      </c>
      <c r="S23">
        <v>27</v>
      </c>
      <c r="T23">
        <v>0</v>
      </c>
      <c r="U23">
        <v>66</v>
      </c>
      <c r="V23" s="1">
        <f>Table16[[#This Row],[Women11]]/Table16[[#This Row],[Total14]]</f>
        <v>0.59090909090909094</v>
      </c>
    </row>
    <row r="24" spans="1:22" x14ac:dyDescent="0.25">
      <c r="A24" t="s">
        <v>47</v>
      </c>
      <c r="B24" t="s">
        <v>48</v>
      </c>
      <c r="C24">
        <v>43</v>
      </c>
      <c r="D24">
        <v>51</v>
      </c>
      <c r="E24">
        <v>0</v>
      </c>
      <c r="F24">
        <v>94</v>
      </c>
      <c r="G24" s="1">
        <f>Table16[[#This Row],[Women]]/Table16[[#This Row],[Total]]</f>
        <v>0.45744680851063829</v>
      </c>
      <c r="H24">
        <v>17</v>
      </c>
      <c r="I24">
        <v>29</v>
      </c>
      <c r="J24">
        <v>0</v>
      </c>
      <c r="K24">
        <v>46</v>
      </c>
      <c r="L24" s="1">
        <f>Table16[[#This Row],[Women2]]/Table16[[#This Row],[Total4]]</f>
        <v>0.36956521739130432</v>
      </c>
      <c r="M24">
        <v>6</v>
      </c>
      <c r="N24">
        <v>6</v>
      </c>
      <c r="O24">
        <v>0</v>
      </c>
      <c r="P24">
        <v>12</v>
      </c>
      <c r="Q24" s="1">
        <f>Table16[[#This Row],[Women6]]/Table16[[#This Row],[Total9]]</f>
        <v>0.5</v>
      </c>
      <c r="R24">
        <v>20</v>
      </c>
      <c r="S24">
        <v>16</v>
      </c>
      <c r="T24">
        <v>0</v>
      </c>
      <c r="U24">
        <v>36</v>
      </c>
      <c r="V24" s="1">
        <f>Table16[[#This Row],[Women11]]/Table16[[#This Row],[Total14]]</f>
        <v>0.55555555555555558</v>
      </c>
    </row>
    <row r="25" spans="1:22" x14ac:dyDescent="0.25">
      <c r="A25" t="s">
        <v>49</v>
      </c>
      <c r="B25" t="s">
        <v>50</v>
      </c>
      <c r="C25">
        <v>21</v>
      </c>
      <c r="D25">
        <v>42</v>
      </c>
      <c r="E25">
        <v>0</v>
      </c>
      <c r="F25">
        <v>63</v>
      </c>
      <c r="G25" s="1">
        <f>Table16[[#This Row],[Women]]/Table16[[#This Row],[Total]]</f>
        <v>0.33333333333333331</v>
      </c>
      <c r="H25">
        <v>18</v>
      </c>
      <c r="I25">
        <v>35</v>
      </c>
      <c r="J25">
        <v>0</v>
      </c>
      <c r="K25">
        <v>53</v>
      </c>
      <c r="L25" s="1">
        <f>Table16[[#This Row],[Women2]]/Table16[[#This Row],[Total4]]</f>
        <v>0.33962264150943394</v>
      </c>
      <c r="M25">
        <v>1</v>
      </c>
      <c r="N25">
        <v>3</v>
      </c>
      <c r="O25">
        <v>0</v>
      </c>
      <c r="P25">
        <v>4</v>
      </c>
      <c r="Q25" s="1">
        <f>Table16[[#This Row],[Women6]]/Table16[[#This Row],[Total9]]</f>
        <v>0.25</v>
      </c>
      <c r="R25">
        <v>2</v>
      </c>
      <c r="S25">
        <v>4</v>
      </c>
      <c r="T25">
        <v>0</v>
      </c>
      <c r="U25">
        <v>6</v>
      </c>
      <c r="V25" s="1">
        <f>Table16[[#This Row],[Women11]]/Table16[[#This Row],[Total14]]</f>
        <v>0.33333333333333331</v>
      </c>
    </row>
    <row r="26" spans="1:22" x14ac:dyDescent="0.25">
      <c r="A26" t="s">
        <v>51</v>
      </c>
      <c r="B26" t="s">
        <v>52</v>
      </c>
      <c r="C26">
        <v>80</v>
      </c>
      <c r="D26">
        <v>209</v>
      </c>
      <c r="E26">
        <v>0</v>
      </c>
      <c r="F26">
        <v>289</v>
      </c>
      <c r="G26" s="1">
        <f>Table16[[#This Row],[Women]]/Table16[[#This Row],[Total]]</f>
        <v>0.27681660899653981</v>
      </c>
      <c r="H26">
        <v>33</v>
      </c>
      <c r="I26">
        <v>150</v>
      </c>
      <c r="J26">
        <v>0</v>
      </c>
      <c r="K26">
        <v>183</v>
      </c>
      <c r="L26" s="1">
        <f>Table16[[#This Row],[Women2]]/Table16[[#This Row],[Total4]]</f>
        <v>0.18032786885245902</v>
      </c>
      <c r="M26">
        <v>10</v>
      </c>
      <c r="N26">
        <v>27</v>
      </c>
      <c r="O26">
        <v>0</v>
      </c>
      <c r="P26">
        <v>37</v>
      </c>
      <c r="Q26" s="1">
        <f>Table16[[#This Row],[Women6]]/Table16[[#This Row],[Total9]]</f>
        <v>0.27027027027027029</v>
      </c>
      <c r="R26">
        <v>37</v>
      </c>
      <c r="S26">
        <v>32</v>
      </c>
      <c r="T26">
        <v>0</v>
      </c>
      <c r="U26">
        <v>69</v>
      </c>
      <c r="V26" s="1">
        <f>Table16[[#This Row],[Women11]]/Table16[[#This Row],[Total14]]</f>
        <v>0.53623188405797106</v>
      </c>
    </row>
    <row r="27" spans="1:22" x14ac:dyDescent="0.25">
      <c r="A27" t="s">
        <v>53</v>
      </c>
      <c r="B27" t="s">
        <v>54</v>
      </c>
      <c r="C27">
        <v>90</v>
      </c>
      <c r="D27">
        <v>142</v>
      </c>
      <c r="E27">
        <v>0</v>
      </c>
      <c r="F27">
        <v>232</v>
      </c>
      <c r="G27" s="1">
        <f>Table16[[#This Row],[Women]]/Table16[[#This Row],[Total]]</f>
        <v>0.38793103448275862</v>
      </c>
      <c r="H27">
        <v>42</v>
      </c>
      <c r="I27">
        <v>105</v>
      </c>
      <c r="J27">
        <v>0</v>
      </c>
      <c r="K27">
        <v>147</v>
      </c>
      <c r="L27" s="1">
        <f>Table16[[#This Row],[Women2]]/Table16[[#This Row],[Total4]]</f>
        <v>0.2857142857142857</v>
      </c>
      <c r="M27">
        <v>14</v>
      </c>
      <c r="N27">
        <v>14</v>
      </c>
      <c r="O27">
        <v>0</v>
      </c>
      <c r="P27">
        <v>28</v>
      </c>
      <c r="Q27" s="1">
        <f>Table16[[#This Row],[Women6]]/Table16[[#This Row],[Total9]]</f>
        <v>0.5</v>
      </c>
      <c r="R27">
        <v>34</v>
      </c>
      <c r="S27">
        <v>23</v>
      </c>
      <c r="T27">
        <v>0</v>
      </c>
      <c r="U27">
        <v>57</v>
      </c>
      <c r="V27" s="1">
        <f>Table16[[#This Row],[Women11]]/Table16[[#This Row],[Total14]]</f>
        <v>0.59649122807017541</v>
      </c>
    </row>
    <row r="28" spans="1:22" x14ac:dyDescent="0.25">
      <c r="A28" t="s">
        <v>55</v>
      </c>
      <c r="B28" t="s">
        <v>56</v>
      </c>
      <c r="C28">
        <v>64</v>
      </c>
      <c r="D28">
        <v>118</v>
      </c>
      <c r="E28">
        <v>0</v>
      </c>
      <c r="F28">
        <v>182</v>
      </c>
      <c r="G28" s="1">
        <f>Table16[[#This Row],[Women]]/Table16[[#This Row],[Total]]</f>
        <v>0.35164835164835168</v>
      </c>
      <c r="H28">
        <v>23</v>
      </c>
      <c r="I28">
        <v>85</v>
      </c>
      <c r="J28">
        <v>0</v>
      </c>
      <c r="K28">
        <v>108</v>
      </c>
      <c r="L28" s="1">
        <f>Table16[[#This Row],[Women2]]/Table16[[#This Row],[Total4]]</f>
        <v>0.21296296296296297</v>
      </c>
      <c r="M28">
        <v>19</v>
      </c>
      <c r="N28">
        <v>17</v>
      </c>
      <c r="O28">
        <v>0</v>
      </c>
      <c r="P28">
        <v>36</v>
      </c>
      <c r="Q28" s="1">
        <f>Table16[[#This Row],[Women6]]/Table16[[#This Row],[Total9]]</f>
        <v>0.52777777777777779</v>
      </c>
      <c r="R28">
        <v>22</v>
      </c>
      <c r="S28">
        <v>16</v>
      </c>
      <c r="T28">
        <v>0</v>
      </c>
      <c r="U28">
        <v>38</v>
      </c>
      <c r="V28" s="1">
        <f>Table16[[#This Row],[Women11]]/Table16[[#This Row],[Total14]]</f>
        <v>0.57894736842105265</v>
      </c>
    </row>
    <row r="29" spans="1:22" x14ac:dyDescent="0.25">
      <c r="A29" t="s">
        <v>57</v>
      </c>
      <c r="B29" t="s">
        <v>58</v>
      </c>
      <c r="C29">
        <v>2</v>
      </c>
      <c r="D29">
        <v>4</v>
      </c>
      <c r="E29">
        <v>0</v>
      </c>
      <c r="F29">
        <v>6</v>
      </c>
      <c r="G29" s="1">
        <f>Table16[[#This Row],[Women]]/Table16[[#This Row],[Total]]</f>
        <v>0.33333333333333331</v>
      </c>
      <c r="H29">
        <v>1</v>
      </c>
      <c r="I29">
        <v>2</v>
      </c>
      <c r="J29">
        <v>0</v>
      </c>
      <c r="K29">
        <v>3</v>
      </c>
      <c r="L29" s="1">
        <f>Table16[[#This Row],[Women2]]/Table16[[#This Row],[Total4]]</f>
        <v>0.33333333333333331</v>
      </c>
      <c r="M29">
        <v>0</v>
      </c>
      <c r="N29">
        <v>0</v>
      </c>
      <c r="O29">
        <v>0</v>
      </c>
      <c r="P29">
        <v>0</v>
      </c>
      <c r="Q29" s="1">
        <v>0</v>
      </c>
      <c r="R29">
        <v>1</v>
      </c>
      <c r="S29">
        <v>2</v>
      </c>
      <c r="T29">
        <v>0</v>
      </c>
      <c r="U29">
        <v>3</v>
      </c>
      <c r="V29" s="1">
        <f>Table16[[#This Row],[Women11]]/Table16[[#This Row],[Total14]]</f>
        <v>0.33333333333333331</v>
      </c>
    </row>
    <row r="30" spans="1:22" x14ac:dyDescent="0.25">
      <c r="A30" t="s">
        <v>59</v>
      </c>
      <c r="B30" t="s">
        <v>60</v>
      </c>
      <c r="C30">
        <v>10</v>
      </c>
      <c r="D30">
        <v>18</v>
      </c>
      <c r="E30">
        <v>0</v>
      </c>
      <c r="F30">
        <v>28</v>
      </c>
      <c r="G30" s="1">
        <f>Table16[[#This Row],[Women]]/Table16[[#This Row],[Total]]</f>
        <v>0.35714285714285715</v>
      </c>
      <c r="H30">
        <v>2</v>
      </c>
      <c r="I30">
        <v>9</v>
      </c>
      <c r="J30">
        <v>0</v>
      </c>
      <c r="K30">
        <v>11</v>
      </c>
      <c r="L30" s="1">
        <f>Table16[[#This Row],[Women2]]/Table16[[#This Row],[Total4]]</f>
        <v>0.18181818181818182</v>
      </c>
      <c r="M30">
        <v>1</v>
      </c>
      <c r="N30">
        <v>1</v>
      </c>
      <c r="O30">
        <v>0</v>
      </c>
      <c r="P30">
        <v>2</v>
      </c>
      <c r="Q30" s="1">
        <f>Table16[[#This Row],[Women6]]/Table16[[#This Row],[Total9]]</f>
        <v>0.5</v>
      </c>
      <c r="R30">
        <v>7</v>
      </c>
      <c r="S30">
        <v>8</v>
      </c>
      <c r="T30">
        <v>0</v>
      </c>
      <c r="U30">
        <v>15</v>
      </c>
      <c r="V30" s="1">
        <f>Table16[[#This Row],[Women11]]/Table16[[#This Row],[Total14]]</f>
        <v>0.46666666666666667</v>
      </c>
    </row>
    <row r="31" spans="1:22" x14ac:dyDescent="0.25">
      <c r="A31" t="s">
        <v>61</v>
      </c>
      <c r="B31" t="s">
        <v>62</v>
      </c>
      <c r="C31">
        <v>165</v>
      </c>
      <c r="D31">
        <v>357</v>
      </c>
      <c r="E31">
        <v>0</v>
      </c>
      <c r="F31">
        <v>522</v>
      </c>
      <c r="G31" s="1">
        <f>Table16[[#This Row],[Women]]/Table16[[#This Row],[Total]]</f>
        <v>0.31609195402298851</v>
      </c>
      <c r="H31">
        <v>32</v>
      </c>
      <c r="I31">
        <v>189</v>
      </c>
      <c r="J31">
        <v>0</v>
      </c>
      <c r="K31">
        <v>221</v>
      </c>
      <c r="L31" s="1">
        <f>Table16[[#This Row],[Women2]]/Table16[[#This Row],[Total4]]</f>
        <v>0.14479638009049775</v>
      </c>
      <c r="M31">
        <v>26</v>
      </c>
      <c r="N31">
        <v>70</v>
      </c>
      <c r="O31">
        <v>0</v>
      </c>
      <c r="P31">
        <v>96</v>
      </c>
      <c r="Q31" s="1">
        <f>Table16[[#This Row],[Women6]]/Table16[[#This Row],[Total9]]</f>
        <v>0.27083333333333331</v>
      </c>
      <c r="R31">
        <v>107</v>
      </c>
      <c r="S31">
        <v>98</v>
      </c>
      <c r="T31">
        <v>0</v>
      </c>
      <c r="U31">
        <v>205</v>
      </c>
      <c r="V31" s="1">
        <f>Table16[[#This Row],[Women11]]/Table16[[#This Row],[Total14]]</f>
        <v>0.52195121951219514</v>
      </c>
    </row>
    <row r="32" spans="1:22" x14ac:dyDescent="0.25">
      <c r="A32" t="s">
        <v>63</v>
      </c>
      <c r="B32" t="s">
        <v>64</v>
      </c>
      <c r="C32">
        <v>4</v>
      </c>
      <c r="D32">
        <v>6</v>
      </c>
      <c r="E32">
        <v>0</v>
      </c>
      <c r="F32">
        <v>10</v>
      </c>
      <c r="G32" s="1">
        <f>Table16[[#This Row],[Women]]/Table16[[#This Row],[Total]]</f>
        <v>0.4</v>
      </c>
      <c r="H32">
        <v>2</v>
      </c>
      <c r="I32">
        <v>3</v>
      </c>
      <c r="J32">
        <v>0</v>
      </c>
      <c r="K32">
        <v>5</v>
      </c>
      <c r="L32" s="1">
        <f>Table16[[#This Row],[Women2]]/Table16[[#This Row],[Total4]]</f>
        <v>0.4</v>
      </c>
      <c r="M32">
        <v>0</v>
      </c>
      <c r="N32">
        <v>1</v>
      </c>
      <c r="O32">
        <v>0</v>
      </c>
      <c r="P32">
        <v>1</v>
      </c>
      <c r="Q32" s="1">
        <f>Table16[[#This Row],[Women6]]/Table16[[#This Row],[Total9]]</f>
        <v>0</v>
      </c>
      <c r="R32">
        <v>2</v>
      </c>
      <c r="S32">
        <v>2</v>
      </c>
      <c r="T32">
        <v>0</v>
      </c>
      <c r="U32">
        <v>4</v>
      </c>
      <c r="V32" s="1">
        <f>Table16[[#This Row],[Women11]]/Table16[[#This Row],[Total14]]</f>
        <v>0.5</v>
      </c>
    </row>
    <row r="33" spans="1:22" x14ac:dyDescent="0.25">
      <c r="A33" t="s">
        <v>65</v>
      </c>
      <c r="B33" t="s">
        <v>66</v>
      </c>
      <c r="C33">
        <v>16</v>
      </c>
      <c r="D33">
        <v>32</v>
      </c>
      <c r="E33">
        <v>0</v>
      </c>
      <c r="F33">
        <v>48</v>
      </c>
      <c r="G33" s="1">
        <f>Table16[[#This Row],[Women]]/Table16[[#This Row],[Total]]</f>
        <v>0.33333333333333331</v>
      </c>
      <c r="H33">
        <v>8</v>
      </c>
      <c r="I33">
        <v>19</v>
      </c>
      <c r="J33">
        <v>0</v>
      </c>
      <c r="K33">
        <v>27</v>
      </c>
      <c r="L33" s="1">
        <f>Table16[[#This Row],[Women2]]/Table16[[#This Row],[Total4]]</f>
        <v>0.29629629629629628</v>
      </c>
      <c r="M33">
        <v>2</v>
      </c>
      <c r="N33">
        <v>5</v>
      </c>
      <c r="O33">
        <v>0</v>
      </c>
      <c r="P33">
        <v>7</v>
      </c>
      <c r="Q33" s="1">
        <f>Table16[[#This Row],[Women6]]/Table16[[#This Row],[Total9]]</f>
        <v>0.2857142857142857</v>
      </c>
      <c r="R33">
        <v>6</v>
      </c>
      <c r="S33">
        <v>8</v>
      </c>
      <c r="T33">
        <v>0</v>
      </c>
      <c r="U33">
        <v>14</v>
      </c>
      <c r="V33" s="1">
        <f>Table16[[#This Row],[Women11]]/Table16[[#This Row],[Total14]]</f>
        <v>0.42857142857142855</v>
      </c>
    </row>
    <row r="34" spans="1:22" x14ac:dyDescent="0.25">
      <c r="A34" t="s">
        <v>67</v>
      </c>
      <c r="B34" t="s">
        <v>68</v>
      </c>
      <c r="C34">
        <v>18</v>
      </c>
      <c r="D34">
        <v>38</v>
      </c>
      <c r="E34">
        <v>0</v>
      </c>
      <c r="F34">
        <v>56</v>
      </c>
      <c r="G34" s="1">
        <f>Table16[[#This Row],[Women]]/Table16[[#This Row],[Total]]</f>
        <v>0.32142857142857145</v>
      </c>
      <c r="H34">
        <v>10</v>
      </c>
      <c r="I34">
        <v>27</v>
      </c>
      <c r="J34">
        <v>0</v>
      </c>
      <c r="K34">
        <v>37</v>
      </c>
      <c r="L34" s="1">
        <f>Table16[[#This Row],[Women2]]/Table16[[#This Row],[Total4]]</f>
        <v>0.27027027027027029</v>
      </c>
      <c r="M34">
        <v>3</v>
      </c>
      <c r="N34">
        <v>4</v>
      </c>
      <c r="O34">
        <v>0</v>
      </c>
      <c r="P34">
        <v>7</v>
      </c>
      <c r="Q34" s="1">
        <f>Table16[[#This Row],[Women6]]/Table16[[#This Row],[Total9]]</f>
        <v>0.42857142857142855</v>
      </c>
      <c r="R34">
        <v>5</v>
      </c>
      <c r="S34">
        <v>7</v>
      </c>
      <c r="T34">
        <v>0</v>
      </c>
      <c r="U34">
        <v>12</v>
      </c>
      <c r="V34" s="1">
        <f>Table16[[#This Row],[Women11]]/Table16[[#This Row],[Total14]]</f>
        <v>0.41666666666666669</v>
      </c>
    </row>
    <row r="35" spans="1:22" x14ac:dyDescent="0.25">
      <c r="A35" t="s">
        <v>69</v>
      </c>
      <c r="B35" t="s">
        <v>70</v>
      </c>
      <c r="C35">
        <v>15</v>
      </c>
      <c r="D35">
        <v>32</v>
      </c>
      <c r="E35">
        <v>0</v>
      </c>
      <c r="F35">
        <v>47</v>
      </c>
      <c r="G35" s="1">
        <f>Table16[[#This Row],[Women]]/Table16[[#This Row],[Total]]</f>
        <v>0.31914893617021278</v>
      </c>
      <c r="H35">
        <v>10</v>
      </c>
      <c r="I35">
        <v>26</v>
      </c>
      <c r="J35">
        <v>0</v>
      </c>
      <c r="K35">
        <v>36</v>
      </c>
      <c r="L35" s="1">
        <f>Table16[[#This Row],[Women2]]/Table16[[#This Row],[Total4]]</f>
        <v>0.27777777777777779</v>
      </c>
      <c r="M35">
        <v>1</v>
      </c>
      <c r="N35">
        <v>1</v>
      </c>
      <c r="O35">
        <v>0</v>
      </c>
      <c r="P35">
        <v>2</v>
      </c>
      <c r="Q35" s="1">
        <f>Table16[[#This Row],[Women6]]/Table16[[#This Row],[Total9]]</f>
        <v>0.5</v>
      </c>
      <c r="R35">
        <v>4</v>
      </c>
      <c r="S35">
        <v>5</v>
      </c>
      <c r="T35">
        <v>0</v>
      </c>
      <c r="U35">
        <v>9</v>
      </c>
      <c r="V35" s="1">
        <f>Table16[[#This Row],[Women11]]/Table16[[#This Row],[Total14]]</f>
        <v>0.44444444444444442</v>
      </c>
    </row>
    <row r="36" spans="1:22" x14ac:dyDescent="0.25">
      <c r="A36" t="s">
        <v>71</v>
      </c>
      <c r="B36" t="s">
        <v>72</v>
      </c>
      <c r="C36">
        <v>21</v>
      </c>
      <c r="D36">
        <v>26</v>
      </c>
      <c r="E36">
        <v>0</v>
      </c>
      <c r="F36">
        <v>47</v>
      </c>
      <c r="G36" s="1">
        <f>Table16[[#This Row],[Women]]/Table16[[#This Row],[Total]]</f>
        <v>0.44680851063829785</v>
      </c>
      <c r="H36">
        <v>4</v>
      </c>
      <c r="I36">
        <v>17</v>
      </c>
      <c r="J36">
        <v>0</v>
      </c>
      <c r="K36">
        <v>21</v>
      </c>
      <c r="L36" s="1">
        <f>Table16[[#This Row],[Women2]]/Table16[[#This Row],[Total4]]</f>
        <v>0.19047619047619047</v>
      </c>
      <c r="M36">
        <v>2</v>
      </c>
      <c r="N36">
        <v>4</v>
      </c>
      <c r="O36">
        <v>0</v>
      </c>
      <c r="P36">
        <v>6</v>
      </c>
      <c r="Q36" s="1">
        <f>Table16[[#This Row],[Women6]]/Table16[[#This Row],[Total9]]</f>
        <v>0.33333333333333331</v>
      </c>
      <c r="R36">
        <v>15</v>
      </c>
      <c r="S36">
        <v>5</v>
      </c>
      <c r="T36">
        <v>0</v>
      </c>
      <c r="U36">
        <v>20</v>
      </c>
      <c r="V36" s="1">
        <f>Table16[[#This Row],[Women11]]/Table16[[#This Row],[Total14]]</f>
        <v>0.75</v>
      </c>
    </row>
    <row r="37" spans="1:22" x14ac:dyDescent="0.25">
      <c r="A37" t="s">
        <v>73</v>
      </c>
      <c r="B37" t="s">
        <v>74</v>
      </c>
      <c r="C37">
        <v>28</v>
      </c>
      <c r="D37">
        <v>24</v>
      </c>
      <c r="E37">
        <v>0</v>
      </c>
      <c r="F37">
        <v>52</v>
      </c>
      <c r="G37" s="1">
        <f>Table16[[#This Row],[Women]]/Table16[[#This Row],[Total]]</f>
        <v>0.53846153846153844</v>
      </c>
      <c r="H37">
        <v>3</v>
      </c>
      <c r="I37">
        <v>10</v>
      </c>
      <c r="J37">
        <v>0</v>
      </c>
      <c r="K37">
        <v>13</v>
      </c>
      <c r="L37" s="1">
        <f>Table16[[#This Row],[Women2]]/Table16[[#This Row],[Total4]]</f>
        <v>0.23076923076923078</v>
      </c>
      <c r="M37">
        <v>4</v>
      </c>
      <c r="N37">
        <v>6</v>
      </c>
      <c r="O37">
        <v>0</v>
      </c>
      <c r="P37">
        <v>10</v>
      </c>
      <c r="Q37" s="1">
        <f>Table16[[#This Row],[Women6]]/Table16[[#This Row],[Total9]]</f>
        <v>0.4</v>
      </c>
      <c r="R37">
        <v>21</v>
      </c>
      <c r="S37">
        <v>8</v>
      </c>
      <c r="T37">
        <v>0</v>
      </c>
      <c r="U37">
        <v>29</v>
      </c>
      <c r="V37" s="1">
        <f>Table16[[#This Row],[Women11]]/Table16[[#This Row],[Total14]]</f>
        <v>0.72413793103448276</v>
      </c>
    </row>
    <row r="38" spans="1:22" x14ac:dyDescent="0.25">
      <c r="A38" t="s">
        <v>75</v>
      </c>
      <c r="B38" t="s">
        <v>76</v>
      </c>
      <c r="C38">
        <v>22</v>
      </c>
      <c r="D38">
        <v>45</v>
      </c>
      <c r="E38">
        <v>0</v>
      </c>
      <c r="F38">
        <v>67</v>
      </c>
      <c r="G38" s="1">
        <f>Table16[[#This Row],[Women]]/Table16[[#This Row],[Total]]</f>
        <v>0.32835820895522388</v>
      </c>
      <c r="H38">
        <v>10</v>
      </c>
      <c r="I38">
        <v>36</v>
      </c>
      <c r="J38">
        <v>0</v>
      </c>
      <c r="K38">
        <v>46</v>
      </c>
      <c r="L38" s="1">
        <f>Table16[[#This Row],[Women2]]/Table16[[#This Row],[Total4]]</f>
        <v>0.21739130434782608</v>
      </c>
      <c r="M38">
        <v>3</v>
      </c>
      <c r="N38">
        <v>4</v>
      </c>
      <c r="O38">
        <v>0</v>
      </c>
      <c r="P38">
        <v>7</v>
      </c>
      <c r="Q38" s="1">
        <f>Table16[[#This Row],[Women6]]/Table16[[#This Row],[Total9]]</f>
        <v>0.42857142857142855</v>
      </c>
      <c r="R38">
        <v>9</v>
      </c>
      <c r="S38">
        <v>5</v>
      </c>
      <c r="T38">
        <v>0</v>
      </c>
      <c r="U38">
        <v>14</v>
      </c>
      <c r="V38" s="1">
        <f>Table16[[#This Row],[Women11]]/Table16[[#This Row],[Total14]]</f>
        <v>0.6428571428571429</v>
      </c>
    </row>
    <row r="39" spans="1:22" x14ac:dyDescent="0.25">
      <c r="A39" t="s">
        <v>77</v>
      </c>
      <c r="B39" t="s">
        <v>78</v>
      </c>
      <c r="C39">
        <v>64</v>
      </c>
      <c r="D39">
        <v>166</v>
      </c>
      <c r="E39">
        <v>0</v>
      </c>
      <c r="F39">
        <v>230</v>
      </c>
      <c r="G39" s="1">
        <f>Table16[[#This Row],[Women]]/Table16[[#This Row],[Total]]</f>
        <v>0.27826086956521739</v>
      </c>
      <c r="H39">
        <v>15</v>
      </c>
      <c r="I39">
        <v>98</v>
      </c>
      <c r="J39">
        <v>0</v>
      </c>
      <c r="K39">
        <v>113</v>
      </c>
      <c r="L39" s="1">
        <f>Table16[[#This Row],[Women2]]/Table16[[#This Row],[Total4]]</f>
        <v>0.13274336283185842</v>
      </c>
      <c r="M39">
        <v>14</v>
      </c>
      <c r="N39">
        <v>20</v>
      </c>
      <c r="O39">
        <v>0</v>
      </c>
      <c r="P39">
        <v>34</v>
      </c>
      <c r="Q39" s="1">
        <f>Table16[[#This Row],[Women6]]/Table16[[#This Row],[Total9]]</f>
        <v>0.41176470588235292</v>
      </c>
      <c r="R39">
        <v>35</v>
      </c>
      <c r="S39">
        <v>48</v>
      </c>
      <c r="T39">
        <v>0</v>
      </c>
      <c r="U39">
        <v>83</v>
      </c>
      <c r="V39" s="1">
        <f>Table16[[#This Row],[Women11]]/Table16[[#This Row],[Total14]]</f>
        <v>0.42168674698795183</v>
      </c>
    </row>
    <row r="40" spans="1:22" x14ac:dyDescent="0.25">
      <c r="A40" t="s">
        <v>79</v>
      </c>
      <c r="B40" t="s">
        <v>80</v>
      </c>
      <c r="C40">
        <v>16</v>
      </c>
      <c r="D40">
        <v>45</v>
      </c>
      <c r="E40">
        <v>0</v>
      </c>
      <c r="F40">
        <v>61</v>
      </c>
      <c r="G40" s="1">
        <f>Table16[[#This Row],[Women]]/Table16[[#This Row],[Total]]</f>
        <v>0.26229508196721313</v>
      </c>
      <c r="H40">
        <v>7</v>
      </c>
      <c r="I40">
        <v>28</v>
      </c>
      <c r="J40">
        <v>0</v>
      </c>
      <c r="K40">
        <v>35</v>
      </c>
      <c r="L40" s="1">
        <f>Table16[[#This Row],[Women2]]/Table16[[#This Row],[Total4]]</f>
        <v>0.2</v>
      </c>
      <c r="M40">
        <v>2</v>
      </c>
      <c r="N40">
        <v>5</v>
      </c>
      <c r="O40">
        <v>0</v>
      </c>
      <c r="P40">
        <v>7</v>
      </c>
      <c r="Q40" s="1">
        <f>Table16[[#This Row],[Women6]]/Table16[[#This Row],[Total9]]</f>
        <v>0.2857142857142857</v>
      </c>
      <c r="R40">
        <v>7</v>
      </c>
      <c r="S40">
        <v>12</v>
      </c>
      <c r="T40">
        <v>0</v>
      </c>
      <c r="U40">
        <v>19</v>
      </c>
      <c r="V40" s="1">
        <f>Table16[[#This Row],[Women11]]/Table16[[#This Row],[Total14]]</f>
        <v>0.36842105263157893</v>
      </c>
    </row>
    <row r="41" spans="1:22" x14ac:dyDescent="0.25">
      <c r="A41" t="s">
        <v>81</v>
      </c>
      <c r="B41" t="s">
        <v>82</v>
      </c>
      <c r="C41">
        <v>89</v>
      </c>
      <c r="D41">
        <v>113</v>
      </c>
      <c r="E41">
        <v>0</v>
      </c>
      <c r="F41">
        <v>202</v>
      </c>
      <c r="G41" s="1">
        <f>Table16[[#This Row],[Women]]/Table16[[#This Row],[Total]]</f>
        <v>0.4405940594059406</v>
      </c>
      <c r="H41">
        <v>25</v>
      </c>
      <c r="I41">
        <v>67</v>
      </c>
      <c r="J41">
        <v>0</v>
      </c>
      <c r="K41">
        <v>92</v>
      </c>
      <c r="L41" s="1">
        <f>Table16[[#This Row],[Women2]]/Table16[[#This Row],[Total4]]</f>
        <v>0.27173913043478259</v>
      </c>
      <c r="M41">
        <v>15</v>
      </c>
      <c r="N41">
        <v>13</v>
      </c>
      <c r="O41">
        <v>0</v>
      </c>
      <c r="P41">
        <v>28</v>
      </c>
      <c r="Q41" s="1">
        <f>Table16[[#This Row],[Women6]]/Table16[[#This Row],[Total9]]</f>
        <v>0.5357142857142857</v>
      </c>
      <c r="R41">
        <v>49</v>
      </c>
      <c r="S41">
        <v>33</v>
      </c>
      <c r="T41">
        <v>0</v>
      </c>
      <c r="U41">
        <v>82</v>
      </c>
      <c r="V41" s="1">
        <f>Table16[[#This Row],[Women11]]/Table16[[#This Row],[Total14]]</f>
        <v>0.59756097560975607</v>
      </c>
    </row>
    <row r="42" spans="1:22" x14ac:dyDescent="0.25">
      <c r="A42" t="s">
        <v>83</v>
      </c>
      <c r="B42" t="s">
        <v>84</v>
      </c>
      <c r="C42">
        <v>59</v>
      </c>
      <c r="D42">
        <v>134</v>
      </c>
      <c r="E42">
        <v>0</v>
      </c>
      <c r="F42">
        <v>193</v>
      </c>
      <c r="G42" s="1">
        <f>Table16[[#This Row],[Women]]/Table16[[#This Row],[Total]]</f>
        <v>0.30569948186528495</v>
      </c>
      <c r="H42">
        <v>27</v>
      </c>
      <c r="I42">
        <v>100</v>
      </c>
      <c r="J42">
        <v>0</v>
      </c>
      <c r="K42">
        <v>127</v>
      </c>
      <c r="L42" s="1">
        <f>Table16[[#This Row],[Women2]]/Table16[[#This Row],[Total4]]</f>
        <v>0.2125984251968504</v>
      </c>
      <c r="M42">
        <v>11</v>
      </c>
      <c r="N42">
        <v>12</v>
      </c>
      <c r="O42">
        <v>0</v>
      </c>
      <c r="P42">
        <v>23</v>
      </c>
      <c r="Q42" s="1">
        <f>Table16[[#This Row],[Women6]]/Table16[[#This Row],[Total9]]</f>
        <v>0.47826086956521741</v>
      </c>
      <c r="R42">
        <v>21</v>
      </c>
      <c r="S42">
        <v>22</v>
      </c>
      <c r="T42">
        <v>0</v>
      </c>
      <c r="U42">
        <v>43</v>
      </c>
      <c r="V42" s="1">
        <f>Table16[[#This Row],[Women11]]/Table16[[#This Row],[Total14]]</f>
        <v>0.48837209302325579</v>
      </c>
    </row>
    <row r="43" spans="1:22" x14ac:dyDescent="0.25">
      <c r="A43" t="s">
        <v>85</v>
      </c>
      <c r="B43" t="s">
        <v>86</v>
      </c>
      <c r="C43">
        <v>3</v>
      </c>
      <c r="D43">
        <v>19</v>
      </c>
      <c r="E43">
        <v>0</v>
      </c>
      <c r="F43">
        <v>22</v>
      </c>
      <c r="G43" s="1">
        <f>Table16[[#This Row],[Women]]/Table16[[#This Row],[Total]]</f>
        <v>0.13636363636363635</v>
      </c>
      <c r="H43">
        <v>1</v>
      </c>
      <c r="I43">
        <v>12</v>
      </c>
      <c r="J43">
        <v>0</v>
      </c>
      <c r="K43">
        <v>13</v>
      </c>
      <c r="L43" s="1">
        <f>Table16[[#This Row],[Women2]]/Table16[[#This Row],[Total4]]</f>
        <v>7.6923076923076927E-2</v>
      </c>
      <c r="M43">
        <v>1</v>
      </c>
      <c r="N43">
        <v>1</v>
      </c>
      <c r="O43">
        <v>0</v>
      </c>
      <c r="P43">
        <v>2</v>
      </c>
      <c r="Q43" s="1">
        <f>Table16[[#This Row],[Women6]]/Table16[[#This Row],[Total9]]</f>
        <v>0.5</v>
      </c>
      <c r="R43">
        <v>1</v>
      </c>
      <c r="S43">
        <v>6</v>
      </c>
      <c r="T43">
        <v>0</v>
      </c>
      <c r="U43">
        <v>7</v>
      </c>
      <c r="V43" s="1">
        <f>Table16[[#This Row],[Women11]]/Table16[[#This Row],[Total14]]</f>
        <v>0.14285714285714285</v>
      </c>
    </row>
    <row r="44" spans="1:22" x14ac:dyDescent="0.25">
      <c r="A44" t="s">
        <v>87</v>
      </c>
      <c r="B44" t="s">
        <v>88</v>
      </c>
      <c r="C44">
        <v>61</v>
      </c>
      <c r="D44">
        <v>119</v>
      </c>
      <c r="E44">
        <v>1</v>
      </c>
      <c r="F44">
        <v>181</v>
      </c>
      <c r="G44" s="1">
        <f>Table16[[#This Row],[Women]]/Table16[[#This Row],[Total]]</f>
        <v>0.33701657458563539</v>
      </c>
      <c r="H44">
        <v>13</v>
      </c>
      <c r="I44">
        <v>58</v>
      </c>
      <c r="J44">
        <v>0</v>
      </c>
      <c r="K44">
        <v>71</v>
      </c>
      <c r="L44" s="1">
        <f>Table16[[#This Row],[Women2]]/Table16[[#This Row],[Total4]]</f>
        <v>0.18309859154929578</v>
      </c>
      <c r="M44">
        <v>13</v>
      </c>
      <c r="N44">
        <v>25</v>
      </c>
      <c r="O44">
        <v>0</v>
      </c>
      <c r="P44">
        <v>38</v>
      </c>
      <c r="Q44" s="1">
        <f>Table16[[#This Row],[Women6]]/Table16[[#This Row],[Total9]]</f>
        <v>0.34210526315789475</v>
      </c>
      <c r="R44">
        <v>35</v>
      </c>
      <c r="S44">
        <v>36</v>
      </c>
      <c r="T44">
        <v>1</v>
      </c>
      <c r="U44">
        <v>72</v>
      </c>
      <c r="V44" s="1">
        <f>Table16[[#This Row],[Women11]]/Table16[[#This Row],[Total14]]</f>
        <v>0.4861111111111111</v>
      </c>
    </row>
    <row r="45" spans="1:22" x14ac:dyDescent="0.25">
      <c r="A45" t="s">
        <v>89</v>
      </c>
      <c r="B45" t="s">
        <v>90</v>
      </c>
      <c r="C45">
        <v>9</v>
      </c>
      <c r="D45">
        <v>21</v>
      </c>
      <c r="E45">
        <v>0</v>
      </c>
      <c r="F45">
        <v>30</v>
      </c>
      <c r="G45" s="1">
        <f>Table16[[#This Row],[Women]]/Table16[[#This Row],[Total]]</f>
        <v>0.3</v>
      </c>
      <c r="H45">
        <v>4</v>
      </c>
      <c r="I45">
        <v>10</v>
      </c>
      <c r="J45">
        <v>0</v>
      </c>
      <c r="K45">
        <v>14</v>
      </c>
      <c r="L45" s="1">
        <f>Table16[[#This Row],[Women2]]/Table16[[#This Row],[Total4]]</f>
        <v>0.2857142857142857</v>
      </c>
      <c r="M45">
        <v>0</v>
      </c>
      <c r="N45">
        <v>2</v>
      </c>
      <c r="O45">
        <v>0</v>
      </c>
      <c r="P45">
        <v>2</v>
      </c>
      <c r="Q45" s="1">
        <f>Table16[[#This Row],[Women6]]/Table16[[#This Row],[Total9]]</f>
        <v>0</v>
      </c>
      <c r="R45">
        <v>5</v>
      </c>
      <c r="S45">
        <v>9</v>
      </c>
      <c r="T45">
        <v>0</v>
      </c>
      <c r="U45">
        <v>14</v>
      </c>
      <c r="V45" s="1">
        <f>Table16[[#This Row],[Women11]]/Table16[[#This Row],[Total14]]</f>
        <v>0.35714285714285715</v>
      </c>
    </row>
    <row r="46" spans="1:22" x14ac:dyDescent="0.25">
      <c r="A46" t="s">
        <v>91</v>
      </c>
      <c r="B46" t="s">
        <v>92</v>
      </c>
      <c r="C46">
        <v>22</v>
      </c>
      <c r="D46">
        <v>54</v>
      </c>
      <c r="E46">
        <v>0</v>
      </c>
      <c r="F46">
        <v>76</v>
      </c>
      <c r="G46" s="1">
        <f>Table16[[#This Row],[Women]]/Table16[[#This Row],[Total]]</f>
        <v>0.28947368421052633</v>
      </c>
      <c r="H46">
        <v>7</v>
      </c>
      <c r="I46">
        <v>30</v>
      </c>
      <c r="J46">
        <v>0</v>
      </c>
      <c r="K46">
        <v>37</v>
      </c>
      <c r="L46" s="1">
        <f>Table16[[#This Row],[Women2]]/Table16[[#This Row],[Total4]]</f>
        <v>0.1891891891891892</v>
      </c>
      <c r="M46">
        <v>3</v>
      </c>
      <c r="N46">
        <v>8</v>
      </c>
      <c r="O46">
        <v>0</v>
      </c>
      <c r="P46">
        <v>11</v>
      </c>
      <c r="Q46" s="1">
        <f>Table16[[#This Row],[Women6]]/Table16[[#This Row],[Total9]]</f>
        <v>0.27272727272727271</v>
      </c>
      <c r="R46">
        <v>12</v>
      </c>
      <c r="S46">
        <v>16</v>
      </c>
      <c r="T46">
        <v>0</v>
      </c>
      <c r="U46">
        <v>28</v>
      </c>
      <c r="V46" s="1">
        <f>Table16[[#This Row],[Women11]]/Table16[[#This Row],[Total14]]</f>
        <v>0.42857142857142855</v>
      </c>
    </row>
    <row r="47" spans="1:22" x14ac:dyDescent="0.25">
      <c r="A47" t="s">
        <v>93</v>
      </c>
      <c r="B47" t="s">
        <v>94</v>
      </c>
      <c r="C47">
        <v>296</v>
      </c>
      <c r="D47">
        <v>456</v>
      </c>
      <c r="E47">
        <v>0</v>
      </c>
      <c r="F47">
        <v>752</v>
      </c>
      <c r="G47" s="1">
        <f>Table16[[#This Row],[Women]]/Table16[[#This Row],[Total]]</f>
        <v>0.39361702127659576</v>
      </c>
      <c r="H47">
        <v>48</v>
      </c>
      <c r="I47">
        <v>174</v>
      </c>
      <c r="J47">
        <v>0</v>
      </c>
      <c r="K47">
        <v>222</v>
      </c>
      <c r="L47" s="1">
        <f>Table16[[#This Row],[Women2]]/Table16[[#This Row],[Total4]]</f>
        <v>0.21621621621621623</v>
      </c>
      <c r="M47">
        <v>49</v>
      </c>
      <c r="N47">
        <v>91</v>
      </c>
      <c r="O47">
        <v>0</v>
      </c>
      <c r="P47">
        <v>140</v>
      </c>
      <c r="Q47" s="1">
        <f>Table16[[#This Row],[Women6]]/Table16[[#This Row],[Total9]]</f>
        <v>0.35</v>
      </c>
      <c r="R47">
        <v>199</v>
      </c>
      <c r="S47">
        <v>191</v>
      </c>
      <c r="T47">
        <v>0</v>
      </c>
      <c r="U47">
        <v>390</v>
      </c>
      <c r="V47" s="1">
        <f>Table16[[#This Row],[Women11]]/Table16[[#This Row],[Total14]]</f>
        <v>0.51025641025641022</v>
      </c>
    </row>
    <row r="48" spans="1:22" x14ac:dyDescent="0.25">
      <c r="A48" t="s">
        <v>95</v>
      </c>
      <c r="B48" t="s">
        <v>96</v>
      </c>
      <c r="C48">
        <v>16</v>
      </c>
      <c r="D48">
        <v>88</v>
      </c>
      <c r="E48">
        <v>1</v>
      </c>
      <c r="F48">
        <v>105</v>
      </c>
      <c r="G48" s="1">
        <f>Table16[[#This Row],[Women]]/Table16[[#This Row],[Total]]</f>
        <v>0.15238095238095239</v>
      </c>
      <c r="H48">
        <v>1</v>
      </c>
      <c r="I48">
        <v>54</v>
      </c>
      <c r="J48">
        <v>0</v>
      </c>
      <c r="K48">
        <v>55</v>
      </c>
      <c r="L48" s="1">
        <f>Table16[[#This Row],[Women2]]/Table16[[#This Row],[Total4]]</f>
        <v>1.8181818181818181E-2</v>
      </c>
      <c r="M48">
        <v>7</v>
      </c>
      <c r="N48">
        <v>10</v>
      </c>
      <c r="O48">
        <v>0</v>
      </c>
      <c r="P48">
        <v>17</v>
      </c>
      <c r="Q48" s="1">
        <f>Table16[[#This Row],[Women6]]/Table16[[#This Row],[Total9]]</f>
        <v>0.41176470588235292</v>
      </c>
      <c r="R48">
        <v>8</v>
      </c>
      <c r="S48">
        <v>24</v>
      </c>
      <c r="T48">
        <v>1</v>
      </c>
      <c r="U48">
        <v>33</v>
      </c>
      <c r="V48" s="1">
        <f>Table16[[#This Row],[Women11]]/Table16[[#This Row],[Total14]]</f>
        <v>0.24242424242424243</v>
      </c>
    </row>
    <row r="49" spans="1:22" x14ac:dyDescent="0.25">
      <c r="A49" t="s">
        <v>97</v>
      </c>
      <c r="B49" t="s">
        <v>98</v>
      </c>
      <c r="C49">
        <v>162</v>
      </c>
      <c r="D49">
        <v>226</v>
      </c>
      <c r="E49">
        <v>1</v>
      </c>
      <c r="F49">
        <v>389</v>
      </c>
      <c r="G49" s="1">
        <f>Table16[[#This Row],[Women]]/Table16[[#This Row],[Total]]</f>
        <v>0.41645244215938304</v>
      </c>
      <c r="H49">
        <v>17</v>
      </c>
      <c r="I49">
        <v>90</v>
      </c>
      <c r="J49">
        <v>0</v>
      </c>
      <c r="K49">
        <v>107</v>
      </c>
      <c r="L49" s="1">
        <f>Table16[[#This Row],[Women2]]/Table16[[#This Row],[Total4]]</f>
        <v>0.15887850467289719</v>
      </c>
      <c r="M49">
        <v>30</v>
      </c>
      <c r="N49">
        <v>45</v>
      </c>
      <c r="O49">
        <v>0</v>
      </c>
      <c r="P49">
        <v>75</v>
      </c>
      <c r="Q49" s="1">
        <f>Table16[[#This Row],[Women6]]/Table16[[#This Row],[Total9]]</f>
        <v>0.4</v>
      </c>
      <c r="R49">
        <v>115</v>
      </c>
      <c r="S49">
        <v>91</v>
      </c>
      <c r="T49">
        <v>1</v>
      </c>
      <c r="U49">
        <v>207</v>
      </c>
      <c r="V49" s="1">
        <f>Table16[[#This Row],[Women11]]/Table16[[#This Row],[Total14]]</f>
        <v>0.55555555555555558</v>
      </c>
    </row>
    <row r="50" spans="1:22" x14ac:dyDescent="0.25">
      <c r="A50" t="s">
        <v>99</v>
      </c>
      <c r="B50" t="s">
        <v>100</v>
      </c>
      <c r="C50">
        <v>11</v>
      </c>
      <c r="D50">
        <v>21</v>
      </c>
      <c r="E50">
        <v>0</v>
      </c>
      <c r="F50">
        <v>32</v>
      </c>
      <c r="G50" s="1">
        <f>Table16[[#This Row],[Women]]/Table16[[#This Row],[Total]]</f>
        <v>0.34375</v>
      </c>
      <c r="H50">
        <v>7</v>
      </c>
      <c r="I50">
        <v>17</v>
      </c>
      <c r="J50">
        <v>0</v>
      </c>
      <c r="K50">
        <v>24</v>
      </c>
      <c r="L50" s="1">
        <f>Table16[[#This Row],[Women2]]/Table16[[#This Row],[Total4]]</f>
        <v>0.29166666666666669</v>
      </c>
      <c r="M50">
        <v>1</v>
      </c>
      <c r="N50">
        <v>2</v>
      </c>
      <c r="O50">
        <v>0</v>
      </c>
      <c r="P50">
        <v>3</v>
      </c>
      <c r="Q50" s="1">
        <f>Table16[[#This Row],[Women6]]/Table16[[#This Row],[Total9]]</f>
        <v>0.33333333333333331</v>
      </c>
      <c r="R50">
        <v>3</v>
      </c>
      <c r="S50">
        <v>2</v>
      </c>
      <c r="T50">
        <v>0</v>
      </c>
      <c r="U50">
        <v>5</v>
      </c>
      <c r="V50" s="1">
        <f>Table16[[#This Row],[Women11]]/Table16[[#This Row],[Total14]]</f>
        <v>0.6</v>
      </c>
    </row>
    <row r="51" spans="1:22" x14ac:dyDescent="0.25">
      <c r="A51" t="s">
        <v>101</v>
      </c>
      <c r="B51" t="s">
        <v>102</v>
      </c>
      <c r="C51">
        <v>90</v>
      </c>
      <c r="D51">
        <v>116</v>
      </c>
      <c r="E51">
        <v>0</v>
      </c>
      <c r="F51">
        <v>206</v>
      </c>
      <c r="G51" s="1">
        <f>Table16[[#This Row],[Women]]/Table16[[#This Row],[Total]]</f>
        <v>0.43689320388349512</v>
      </c>
      <c r="H51">
        <v>17</v>
      </c>
      <c r="I51">
        <v>52</v>
      </c>
      <c r="J51">
        <v>0</v>
      </c>
      <c r="K51">
        <v>69</v>
      </c>
      <c r="L51" s="1">
        <f>Table16[[#This Row],[Women2]]/Table16[[#This Row],[Total4]]</f>
        <v>0.24637681159420291</v>
      </c>
      <c r="M51">
        <v>13</v>
      </c>
      <c r="N51">
        <v>11</v>
      </c>
      <c r="O51">
        <v>0</v>
      </c>
      <c r="P51">
        <v>24</v>
      </c>
      <c r="Q51" s="1">
        <f>Table16[[#This Row],[Women6]]/Table16[[#This Row],[Total9]]</f>
        <v>0.54166666666666663</v>
      </c>
      <c r="R51">
        <v>60</v>
      </c>
      <c r="S51">
        <v>53</v>
      </c>
      <c r="T51">
        <v>0</v>
      </c>
      <c r="U51">
        <v>113</v>
      </c>
      <c r="V51" s="1">
        <f>Table16[[#This Row],[Women11]]/Table16[[#This Row],[Total14]]</f>
        <v>0.53097345132743368</v>
      </c>
    </row>
    <row r="52" spans="1:22" x14ac:dyDescent="0.25">
      <c r="A52" t="s">
        <v>103</v>
      </c>
      <c r="B52" t="s">
        <v>104</v>
      </c>
      <c r="C52">
        <v>58</v>
      </c>
      <c r="D52">
        <v>111</v>
      </c>
      <c r="E52">
        <v>0</v>
      </c>
      <c r="F52">
        <v>169</v>
      </c>
      <c r="G52" s="1">
        <f>Table16[[#This Row],[Women]]/Table16[[#This Row],[Total]]</f>
        <v>0.34319526627218933</v>
      </c>
      <c r="H52">
        <v>31</v>
      </c>
      <c r="I52">
        <v>84</v>
      </c>
      <c r="J52">
        <v>0</v>
      </c>
      <c r="K52">
        <v>115</v>
      </c>
      <c r="L52" s="1">
        <f>Table16[[#This Row],[Women2]]/Table16[[#This Row],[Total4]]</f>
        <v>0.26956521739130435</v>
      </c>
      <c r="M52">
        <v>4</v>
      </c>
      <c r="N52">
        <v>8</v>
      </c>
      <c r="O52">
        <v>0</v>
      </c>
      <c r="P52">
        <v>12</v>
      </c>
      <c r="Q52" s="1">
        <f>Table16[[#This Row],[Women6]]/Table16[[#This Row],[Total9]]</f>
        <v>0.33333333333333331</v>
      </c>
      <c r="R52">
        <v>23</v>
      </c>
      <c r="S52">
        <v>19</v>
      </c>
      <c r="T52">
        <v>0</v>
      </c>
      <c r="U52">
        <v>42</v>
      </c>
      <c r="V52" s="1">
        <f>Table16[[#This Row],[Women11]]/Table16[[#This Row],[Total14]]</f>
        <v>0.54761904761904767</v>
      </c>
    </row>
    <row r="53" spans="1:22" x14ac:dyDescent="0.25">
      <c r="A53" t="s">
        <v>105</v>
      </c>
      <c r="B53" t="s">
        <v>106</v>
      </c>
      <c r="C53">
        <v>6</v>
      </c>
      <c r="D53">
        <v>14</v>
      </c>
      <c r="E53">
        <v>0</v>
      </c>
      <c r="F53">
        <v>20</v>
      </c>
      <c r="G53" s="1">
        <f>Table16[[#This Row],[Women]]/Table16[[#This Row],[Total]]</f>
        <v>0.3</v>
      </c>
      <c r="H53">
        <v>2</v>
      </c>
      <c r="I53">
        <v>12</v>
      </c>
      <c r="J53">
        <v>0</v>
      </c>
      <c r="K53">
        <v>14</v>
      </c>
      <c r="L53" s="1">
        <f>Table16[[#This Row],[Women2]]/Table16[[#This Row],[Total4]]</f>
        <v>0.14285714285714285</v>
      </c>
      <c r="M53">
        <v>1</v>
      </c>
      <c r="N53">
        <v>2</v>
      </c>
      <c r="O53">
        <v>0</v>
      </c>
      <c r="P53">
        <v>3</v>
      </c>
      <c r="Q53" s="1">
        <f>Table16[[#This Row],[Women6]]/Table16[[#This Row],[Total9]]</f>
        <v>0.33333333333333331</v>
      </c>
      <c r="R53">
        <v>3</v>
      </c>
      <c r="S53">
        <v>0</v>
      </c>
      <c r="T53">
        <v>0</v>
      </c>
      <c r="U53">
        <v>3</v>
      </c>
      <c r="V53" s="1">
        <f>Table16[[#This Row],[Women11]]/Table16[[#This Row],[Total14]]</f>
        <v>1</v>
      </c>
    </row>
    <row r="54" spans="1:22" x14ac:dyDescent="0.25">
      <c r="A54" t="s">
        <v>107</v>
      </c>
      <c r="B54" t="s">
        <v>108</v>
      </c>
      <c r="C54">
        <v>6</v>
      </c>
      <c r="D54">
        <v>12</v>
      </c>
      <c r="E54">
        <v>0</v>
      </c>
      <c r="F54">
        <v>18</v>
      </c>
      <c r="G54" s="1">
        <f>Table16[[#This Row],[Women]]/Table16[[#This Row],[Total]]</f>
        <v>0.33333333333333331</v>
      </c>
      <c r="H54">
        <v>2</v>
      </c>
      <c r="I54">
        <v>10</v>
      </c>
      <c r="J54">
        <v>0</v>
      </c>
      <c r="K54">
        <v>12</v>
      </c>
      <c r="L54" s="1">
        <f>Table16[[#This Row],[Women2]]/Table16[[#This Row],[Total4]]</f>
        <v>0.16666666666666666</v>
      </c>
      <c r="M54">
        <v>0</v>
      </c>
      <c r="N54">
        <v>1</v>
      </c>
      <c r="O54">
        <v>0</v>
      </c>
      <c r="P54">
        <v>1</v>
      </c>
      <c r="Q54" s="1">
        <f>Table16[[#This Row],[Women6]]/Table16[[#This Row],[Total9]]</f>
        <v>0</v>
      </c>
      <c r="R54">
        <v>4</v>
      </c>
      <c r="S54">
        <v>1</v>
      </c>
      <c r="T54">
        <v>0</v>
      </c>
      <c r="U54">
        <v>5</v>
      </c>
      <c r="V54" s="1">
        <f>Table16[[#This Row],[Women11]]/Table16[[#This Row],[Total14]]</f>
        <v>0.8</v>
      </c>
    </row>
    <row r="55" spans="1:22" x14ac:dyDescent="0.25">
      <c r="A55" s="4" t="s">
        <v>112</v>
      </c>
      <c r="B55" s="4"/>
      <c r="C55" s="4">
        <f>SUM(C4:C54)</f>
        <v>3099</v>
      </c>
      <c r="D55" s="4">
        <f t="shared" ref="D55:F55" si="0">SUM(D4:D54)</f>
        <v>5052</v>
      </c>
      <c r="E55" s="4">
        <f t="shared" si="0"/>
        <v>7</v>
      </c>
      <c r="F55" s="4">
        <f t="shared" si="0"/>
        <v>8158</v>
      </c>
      <c r="G55" s="5">
        <f>Table16[[#This Row],[Women]]/Table16[[#This Row],[Total]]</f>
        <v>0.37987251777396419</v>
      </c>
      <c r="H55" s="4">
        <f t="shared" ref="H55:K55" si="1">SUM(H4:H54)</f>
        <v>769</v>
      </c>
      <c r="I55" s="4">
        <f t="shared" si="1"/>
        <v>2765</v>
      </c>
      <c r="J55" s="4">
        <f t="shared" si="1"/>
        <v>0</v>
      </c>
      <c r="K55" s="4">
        <f t="shared" si="1"/>
        <v>3534</v>
      </c>
      <c r="L55" s="5">
        <f>Table16[[#This Row],[Women2]]/Table16[[#This Row],[Total4]]</f>
        <v>0.21760045274476514</v>
      </c>
      <c r="M55" s="4">
        <f t="shared" ref="M55:P55" si="2">SUM(M4:M54)</f>
        <v>499</v>
      </c>
      <c r="N55" s="4">
        <f t="shared" si="2"/>
        <v>716</v>
      </c>
      <c r="O55" s="4">
        <f t="shared" si="2"/>
        <v>0</v>
      </c>
      <c r="P55" s="4">
        <f t="shared" si="2"/>
        <v>1215</v>
      </c>
      <c r="Q55" s="5">
        <f>Table16[[#This Row],[Women6]]/Table16[[#This Row],[Total9]]</f>
        <v>0.41069958847736626</v>
      </c>
      <c r="R55" s="4">
        <f t="shared" ref="R55:U55" si="3">SUM(R4:R54)</f>
        <v>1831</v>
      </c>
      <c r="S55" s="4">
        <f t="shared" si="3"/>
        <v>1571</v>
      </c>
      <c r="T55" s="4">
        <f t="shared" si="3"/>
        <v>7</v>
      </c>
      <c r="U55" s="4">
        <f t="shared" si="3"/>
        <v>3409</v>
      </c>
      <c r="V55" s="5">
        <f>Table16[[#This Row],[Women11]]/Table16[[#This Row],[Total14]]</f>
        <v>0.53710765620416545</v>
      </c>
    </row>
  </sheetData>
  <mergeCells count="6">
    <mergeCell ref="A1:V1"/>
    <mergeCell ref="A2:B2"/>
    <mergeCell ref="C2:G2"/>
    <mergeCell ref="H2:L2"/>
    <mergeCell ref="M2:Q2"/>
    <mergeCell ref="R2:V2"/>
  </mergeCells>
  <phoneticPr fontId="4"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E4921-C60F-4FB2-B6C4-334311479860}">
  <dimension ref="A1:U55"/>
  <sheetViews>
    <sheetView workbookViewId="0">
      <pane xSplit="1" topLeftCell="B1" activePane="topRight" state="frozen"/>
      <selection pane="topRight" activeCell="U4" sqref="U4"/>
    </sheetView>
  </sheetViews>
  <sheetFormatPr defaultColWidth="0" defaultRowHeight="15" zeroHeight="1" x14ac:dyDescent="0.25"/>
  <cols>
    <col min="1" max="1" width="7.42578125" style="2" bestFit="1" customWidth="1"/>
    <col min="2" max="2" width="17.42578125" style="2" bestFit="1" customWidth="1"/>
    <col min="3" max="3" width="9.7109375" style="2" bestFit="1" customWidth="1"/>
    <col min="4" max="4" width="6.85546875" style="2" bestFit="1" customWidth="1"/>
    <col min="5" max="5" width="8" style="2" bestFit="1" customWidth="1"/>
    <col min="6" max="6" width="7.42578125" style="2" bestFit="1" customWidth="1"/>
    <col min="7" max="7" width="21.85546875" style="2" bestFit="1" customWidth="1"/>
    <col min="8" max="8" width="10.7109375" style="2" bestFit="1" customWidth="1"/>
    <col min="9" max="9" width="7.85546875" style="2" bestFit="1" customWidth="1"/>
    <col min="10" max="10" width="8.42578125" style="2" bestFit="1" customWidth="1"/>
    <col min="11" max="11" width="22.85546875" style="2" bestFit="1" customWidth="1"/>
    <col min="12" max="12" width="10.7109375" style="2" bestFit="1" customWidth="1"/>
    <col min="13" max="13" width="7.85546875" style="2" bestFit="1" customWidth="1"/>
    <col min="14" max="14" width="9" style="2" bestFit="1" customWidth="1"/>
    <col min="15" max="15" width="8.42578125" style="2" bestFit="1" customWidth="1"/>
    <col min="16" max="16" width="24" style="2" bestFit="1" customWidth="1"/>
    <col min="17" max="17" width="11.7109375" style="2" bestFit="1" customWidth="1"/>
    <col min="18" max="18" width="8.85546875" style="2" bestFit="1" customWidth="1"/>
    <col min="19" max="19" width="10" style="2" bestFit="1" customWidth="1"/>
    <col min="20" max="20" width="9.42578125" style="2" bestFit="1" customWidth="1"/>
    <col min="21" max="21" width="24" style="2" bestFit="1" customWidth="1"/>
    <col min="22" max="16384" width="8.7109375" hidden="1"/>
  </cols>
  <sheetData>
    <row r="1" spans="1:21" x14ac:dyDescent="0.25">
      <c r="A1" s="6" t="s">
        <v>127</v>
      </c>
      <c r="B1" s="6"/>
      <c r="C1" s="6"/>
      <c r="D1" s="6"/>
      <c r="E1" s="6"/>
      <c r="F1" s="6"/>
      <c r="G1" s="6"/>
      <c r="H1" s="6"/>
      <c r="I1" s="6"/>
      <c r="J1" s="6"/>
      <c r="K1" s="6"/>
      <c r="L1" s="6"/>
      <c r="M1" s="6"/>
      <c r="N1" s="6"/>
      <c r="O1" s="6"/>
      <c r="P1" s="6"/>
      <c r="Q1" s="6"/>
      <c r="R1" s="6"/>
      <c r="S1" s="6"/>
      <c r="T1" s="6"/>
      <c r="U1" s="6"/>
    </row>
    <row r="2" spans="1:21" x14ac:dyDescent="0.25">
      <c r="A2" s="7" t="s">
        <v>0</v>
      </c>
      <c r="B2" s="7"/>
      <c r="C2" s="7" t="s">
        <v>109</v>
      </c>
      <c r="D2" s="7"/>
      <c r="E2" s="7"/>
      <c r="F2" s="7"/>
      <c r="G2" s="7"/>
      <c r="H2" s="7" t="s">
        <v>111</v>
      </c>
      <c r="I2" s="7"/>
      <c r="J2" s="7"/>
      <c r="K2" s="7"/>
      <c r="L2" s="8" t="s">
        <v>128</v>
      </c>
      <c r="M2" s="8"/>
      <c r="N2" s="8"/>
      <c r="O2" s="8"/>
      <c r="P2" s="8"/>
      <c r="Q2" s="7" t="s">
        <v>110</v>
      </c>
      <c r="R2" s="7"/>
      <c r="S2" s="7"/>
      <c r="T2" s="7"/>
      <c r="U2" s="7"/>
    </row>
    <row r="3" spans="1:21" x14ac:dyDescent="0.25">
      <c r="A3" t="s">
        <v>0</v>
      </c>
      <c r="B3" t="s">
        <v>1</v>
      </c>
      <c r="C3" t="s">
        <v>2</v>
      </c>
      <c r="D3" t="s">
        <v>3</v>
      </c>
      <c r="E3" t="s">
        <v>4</v>
      </c>
      <c r="F3" t="s">
        <v>5</v>
      </c>
      <c r="G3" t="s">
        <v>6</v>
      </c>
      <c r="H3" t="s">
        <v>113</v>
      </c>
      <c r="I3" t="s">
        <v>114</v>
      </c>
      <c r="J3" t="s">
        <v>115</v>
      </c>
      <c r="K3" t="s">
        <v>116</v>
      </c>
      <c r="L3" t="s">
        <v>117</v>
      </c>
      <c r="M3" t="s">
        <v>118</v>
      </c>
      <c r="N3" t="s">
        <v>119</v>
      </c>
      <c r="O3" t="s">
        <v>120</v>
      </c>
      <c r="P3" t="s">
        <v>121</v>
      </c>
      <c r="Q3" t="s">
        <v>122</v>
      </c>
      <c r="R3" t="s">
        <v>123</v>
      </c>
      <c r="S3" t="s">
        <v>124</v>
      </c>
      <c r="T3" t="s">
        <v>125</v>
      </c>
      <c r="U3" t="s">
        <v>126</v>
      </c>
    </row>
    <row r="4" spans="1:21" x14ac:dyDescent="0.25">
      <c r="A4" t="s">
        <v>7</v>
      </c>
      <c r="B4" t="s">
        <v>8</v>
      </c>
      <c r="C4">
        <v>16</v>
      </c>
      <c r="D4">
        <v>20</v>
      </c>
      <c r="E4"/>
      <c r="F4">
        <v>36</v>
      </c>
      <c r="G4" s="1">
        <v>0.44444444444444442</v>
      </c>
      <c r="H4">
        <v>5</v>
      </c>
      <c r="I4">
        <v>14</v>
      </c>
      <c r="J4">
        <v>19</v>
      </c>
      <c r="K4" s="1">
        <v>0.26315789473684209</v>
      </c>
      <c r="L4">
        <v>3</v>
      </c>
      <c r="M4">
        <v>1</v>
      </c>
      <c r="N4"/>
      <c r="O4">
        <v>4</v>
      </c>
      <c r="P4" s="1">
        <v>0.75</v>
      </c>
      <c r="Q4">
        <v>8</v>
      </c>
      <c r="R4">
        <v>5</v>
      </c>
      <c r="S4"/>
      <c r="T4">
        <v>13</v>
      </c>
      <c r="U4" s="1">
        <v>0.61538461538461542</v>
      </c>
    </row>
    <row r="5" spans="1:21" x14ac:dyDescent="0.25">
      <c r="A5" t="s">
        <v>9</v>
      </c>
      <c r="B5" t="s">
        <v>10</v>
      </c>
      <c r="C5">
        <v>16</v>
      </c>
      <c r="D5">
        <v>25</v>
      </c>
      <c r="E5"/>
      <c r="F5">
        <v>41</v>
      </c>
      <c r="G5" s="1">
        <v>0.3902439024390244</v>
      </c>
      <c r="H5">
        <v>3</v>
      </c>
      <c r="I5">
        <v>11</v>
      </c>
      <c r="J5">
        <v>14</v>
      </c>
      <c r="K5" s="1">
        <v>0.21428571428571427</v>
      </c>
      <c r="L5"/>
      <c r="M5">
        <v>1</v>
      </c>
      <c r="N5"/>
      <c r="O5">
        <v>1</v>
      </c>
      <c r="P5" s="1">
        <v>0</v>
      </c>
      <c r="Q5">
        <v>13</v>
      </c>
      <c r="R5">
        <v>13</v>
      </c>
      <c r="S5"/>
      <c r="T5">
        <v>26</v>
      </c>
      <c r="U5" s="1">
        <v>0.5</v>
      </c>
    </row>
    <row r="6" spans="1:21" x14ac:dyDescent="0.25">
      <c r="A6" t="s">
        <v>11</v>
      </c>
      <c r="B6" t="s">
        <v>12</v>
      </c>
      <c r="C6">
        <v>5</v>
      </c>
      <c r="D6">
        <v>11</v>
      </c>
      <c r="E6"/>
      <c r="F6">
        <v>16</v>
      </c>
      <c r="G6" s="1">
        <v>0.3125</v>
      </c>
      <c r="H6">
        <v>1</v>
      </c>
      <c r="I6">
        <v>4</v>
      </c>
      <c r="J6">
        <v>5</v>
      </c>
      <c r="K6" s="1">
        <v>0.2</v>
      </c>
      <c r="L6"/>
      <c r="M6">
        <v>2</v>
      </c>
      <c r="N6"/>
      <c r="O6">
        <v>2</v>
      </c>
      <c r="P6" s="1">
        <v>0</v>
      </c>
      <c r="Q6">
        <v>4</v>
      </c>
      <c r="R6">
        <v>5</v>
      </c>
      <c r="S6"/>
      <c r="T6">
        <v>9</v>
      </c>
      <c r="U6" s="1">
        <v>0.44444444444444442</v>
      </c>
    </row>
    <row r="7" spans="1:21" x14ac:dyDescent="0.25">
      <c r="A7" t="s">
        <v>13</v>
      </c>
      <c r="B7" t="s">
        <v>14</v>
      </c>
      <c r="C7">
        <v>72</v>
      </c>
      <c r="D7">
        <v>105</v>
      </c>
      <c r="E7">
        <v>1</v>
      </c>
      <c r="F7">
        <v>178</v>
      </c>
      <c r="G7" s="1">
        <v>0.4044943820224719</v>
      </c>
      <c r="H7">
        <v>10</v>
      </c>
      <c r="I7">
        <v>44</v>
      </c>
      <c r="J7">
        <v>54</v>
      </c>
      <c r="K7" s="1">
        <v>0.18518518518518517</v>
      </c>
      <c r="L7">
        <v>13</v>
      </c>
      <c r="M7">
        <v>21</v>
      </c>
      <c r="N7"/>
      <c r="O7">
        <v>34</v>
      </c>
      <c r="P7" s="1">
        <v>0.38235294117647056</v>
      </c>
      <c r="Q7">
        <v>49</v>
      </c>
      <c r="R7">
        <v>40</v>
      </c>
      <c r="S7">
        <v>1</v>
      </c>
      <c r="T7">
        <v>90</v>
      </c>
      <c r="U7" s="1">
        <v>0.5444444444444444</v>
      </c>
    </row>
    <row r="8" spans="1:21" x14ac:dyDescent="0.25">
      <c r="A8" t="s">
        <v>15</v>
      </c>
      <c r="B8" t="s">
        <v>16</v>
      </c>
      <c r="C8">
        <v>401</v>
      </c>
      <c r="D8">
        <v>499</v>
      </c>
      <c r="E8">
        <v>1</v>
      </c>
      <c r="F8">
        <v>901</v>
      </c>
      <c r="G8" s="1">
        <v>0.4450610432852386</v>
      </c>
      <c r="H8">
        <v>73</v>
      </c>
      <c r="I8">
        <v>234</v>
      </c>
      <c r="J8">
        <v>307</v>
      </c>
      <c r="K8" s="1">
        <v>0.23778501628664495</v>
      </c>
      <c r="L8">
        <v>55</v>
      </c>
      <c r="M8">
        <v>62</v>
      </c>
      <c r="N8"/>
      <c r="O8">
        <v>117</v>
      </c>
      <c r="P8" s="1">
        <v>0.47008547008547008</v>
      </c>
      <c r="Q8">
        <v>273</v>
      </c>
      <c r="R8">
        <v>203</v>
      </c>
      <c r="S8">
        <v>1</v>
      </c>
      <c r="T8">
        <v>477</v>
      </c>
      <c r="U8" s="1">
        <v>0.57232704402515722</v>
      </c>
    </row>
    <row r="9" spans="1:21" x14ac:dyDescent="0.25">
      <c r="A9" t="s">
        <v>17</v>
      </c>
      <c r="B9" t="s">
        <v>18</v>
      </c>
      <c r="C9">
        <v>137</v>
      </c>
      <c r="D9">
        <v>162</v>
      </c>
      <c r="E9">
        <v>1</v>
      </c>
      <c r="F9">
        <v>300</v>
      </c>
      <c r="G9" s="1">
        <v>0.45666666666666667</v>
      </c>
      <c r="H9">
        <v>31</v>
      </c>
      <c r="I9">
        <v>87</v>
      </c>
      <c r="J9">
        <v>118</v>
      </c>
      <c r="K9" s="1">
        <v>0.26271186440677968</v>
      </c>
      <c r="L9">
        <v>27</v>
      </c>
      <c r="M9">
        <v>25</v>
      </c>
      <c r="N9"/>
      <c r="O9">
        <v>52</v>
      </c>
      <c r="P9" s="1">
        <v>0.51923076923076927</v>
      </c>
      <c r="Q9">
        <v>79</v>
      </c>
      <c r="R9">
        <v>50</v>
      </c>
      <c r="S9">
        <v>1</v>
      </c>
      <c r="T9">
        <v>130</v>
      </c>
      <c r="U9" s="1">
        <v>0.60769230769230764</v>
      </c>
    </row>
    <row r="10" spans="1:21" x14ac:dyDescent="0.25">
      <c r="A10" t="s">
        <v>19</v>
      </c>
      <c r="B10" t="s">
        <v>20</v>
      </c>
      <c r="C10">
        <v>17</v>
      </c>
      <c r="D10">
        <v>39</v>
      </c>
      <c r="E10"/>
      <c r="F10">
        <v>56</v>
      </c>
      <c r="G10" s="1">
        <v>0.30357142857142855</v>
      </c>
      <c r="H10">
        <v>4</v>
      </c>
      <c r="I10">
        <v>26</v>
      </c>
      <c r="J10">
        <v>30</v>
      </c>
      <c r="K10" s="1">
        <v>0.13333333333333333</v>
      </c>
      <c r="L10">
        <v>3</v>
      </c>
      <c r="M10">
        <v>4</v>
      </c>
      <c r="N10"/>
      <c r="O10">
        <v>7</v>
      </c>
      <c r="P10" s="1">
        <v>0.42857142857142855</v>
      </c>
      <c r="Q10">
        <v>10</v>
      </c>
      <c r="R10">
        <v>9</v>
      </c>
      <c r="S10"/>
      <c r="T10">
        <v>19</v>
      </c>
      <c r="U10" s="1">
        <v>0.52631578947368418</v>
      </c>
    </row>
    <row r="11" spans="1:21" x14ac:dyDescent="0.25">
      <c r="A11" t="s">
        <v>21</v>
      </c>
      <c r="B11" t="s">
        <v>22</v>
      </c>
      <c r="C11">
        <v>3</v>
      </c>
      <c r="D11">
        <v>3</v>
      </c>
      <c r="E11"/>
      <c r="F11">
        <v>6</v>
      </c>
      <c r="G11" s="1">
        <v>0.5</v>
      </c>
      <c r="H11"/>
      <c r="I11"/>
      <c r="J11"/>
      <c r="K11" s="1"/>
      <c r="L11">
        <v>1</v>
      </c>
      <c r="M11">
        <v>1</v>
      </c>
      <c r="N11"/>
      <c r="O11">
        <v>2</v>
      </c>
      <c r="P11" s="1">
        <v>0.5</v>
      </c>
      <c r="Q11">
        <v>2</v>
      </c>
      <c r="R11">
        <v>2</v>
      </c>
      <c r="S11"/>
      <c r="T11">
        <v>4</v>
      </c>
      <c r="U11" s="1">
        <v>0.5</v>
      </c>
    </row>
    <row r="12" spans="1:21" x14ac:dyDescent="0.25">
      <c r="A12" t="s">
        <v>23</v>
      </c>
      <c r="B12" t="s">
        <v>24</v>
      </c>
      <c r="C12">
        <v>13</v>
      </c>
      <c r="D12">
        <v>13</v>
      </c>
      <c r="E12"/>
      <c r="F12">
        <v>26</v>
      </c>
      <c r="G12" s="1">
        <v>0.5</v>
      </c>
      <c r="H12">
        <v>9</v>
      </c>
      <c r="I12">
        <v>8</v>
      </c>
      <c r="J12">
        <v>17</v>
      </c>
      <c r="K12" s="1">
        <v>0.52941176470588236</v>
      </c>
      <c r="L12">
        <v>1</v>
      </c>
      <c r="M12">
        <v>3</v>
      </c>
      <c r="N12"/>
      <c r="O12">
        <v>4</v>
      </c>
      <c r="P12" s="1">
        <v>0.25</v>
      </c>
      <c r="Q12">
        <v>3</v>
      </c>
      <c r="R12">
        <v>2</v>
      </c>
      <c r="S12"/>
      <c r="T12">
        <v>5</v>
      </c>
      <c r="U12" s="1">
        <v>0.6</v>
      </c>
    </row>
    <row r="13" spans="1:21" x14ac:dyDescent="0.25">
      <c r="A13" t="s">
        <v>25</v>
      </c>
      <c r="B13" t="s">
        <v>26</v>
      </c>
      <c r="C13">
        <v>209</v>
      </c>
      <c r="D13">
        <v>357</v>
      </c>
      <c r="E13">
        <v>1</v>
      </c>
      <c r="F13">
        <v>567</v>
      </c>
      <c r="G13" s="1">
        <v>0.36860670194003525</v>
      </c>
      <c r="H13">
        <v>52</v>
      </c>
      <c r="I13">
        <v>179</v>
      </c>
      <c r="J13">
        <v>231</v>
      </c>
      <c r="K13" s="1">
        <v>0.22510822510822512</v>
      </c>
      <c r="L13">
        <v>34</v>
      </c>
      <c r="M13">
        <v>57</v>
      </c>
      <c r="N13"/>
      <c r="O13">
        <v>91</v>
      </c>
      <c r="P13" s="1">
        <v>0.37362637362637363</v>
      </c>
      <c r="Q13">
        <v>123</v>
      </c>
      <c r="R13">
        <v>121</v>
      </c>
      <c r="S13">
        <v>1</v>
      </c>
      <c r="T13">
        <v>245</v>
      </c>
      <c r="U13" s="1">
        <v>0.50204081632653064</v>
      </c>
    </row>
    <row r="14" spans="1:21" x14ac:dyDescent="0.25">
      <c r="A14" t="s">
        <v>27</v>
      </c>
      <c r="B14" t="s">
        <v>28</v>
      </c>
      <c r="C14">
        <v>79</v>
      </c>
      <c r="D14">
        <v>156</v>
      </c>
      <c r="E14"/>
      <c r="F14">
        <v>235</v>
      </c>
      <c r="G14" s="1">
        <v>0.33617021276595743</v>
      </c>
      <c r="H14">
        <v>17</v>
      </c>
      <c r="I14">
        <v>96</v>
      </c>
      <c r="J14">
        <v>113</v>
      </c>
      <c r="K14" s="1">
        <v>0.15044247787610621</v>
      </c>
      <c r="L14">
        <v>17</v>
      </c>
      <c r="M14">
        <v>24</v>
      </c>
      <c r="N14"/>
      <c r="O14">
        <v>41</v>
      </c>
      <c r="P14" s="1">
        <v>0.41463414634146339</v>
      </c>
      <c r="Q14">
        <v>45</v>
      </c>
      <c r="R14">
        <v>36</v>
      </c>
      <c r="S14"/>
      <c r="T14">
        <v>81</v>
      </c>
      <c r="U14" s="1">
        <v>0.55555555555555558</v>
      </c>
    </row>
    <row r="15" spans="1:21" x14ac:dyDescent="0.25">
      <c r="A15" t="s">
        <v>29</v>
      </c>
      <c r="B15" t="s">
        <v>30</v>
      </c>
      <c r="C15">
        <v>1</v>
      </c>
      <c r="D15">
        <v>3</v>
      </c>
      <c r="E15"/>
      <c r="F15">
        <v>4</v>
      </c>
      <c r="G15" s="1">
        <v>0.25</v>
      </c>
      <c r="H15"/>
      <c r="I15">
        <v>1</v>
      </c>
      <c r="J15">
        <v>1</v>
      </c>
      <c r="K15" s="1">
        <v>0</v>
      </c>
      <c r="L15"/>
      <c r="M15"/>
      <c r="N15"/>
      <c r="O15"/>
      <c r="P15" s="1"/>
      <c r="Q15">
        <v>1</v>
      </c>
      <c r="R15">
        <v>2</v>
      </c>
      <c r="S15"/>
      <c r="T15">
        <v>3</v>
      </c>
      <c r="U15" s="1">
        <v>0.33333333333333331</v>
      </c>
    </row>
    <row r="16" spans="1:21" x14ac:dyDescent="0.25">
      <c r="A16" t="s">
        <v>31</v>
      </c>
      <c r="B16" t="s">
        <v>32</v>
      </c>
      <c r="C16">
        <v>46</v>
      </c>
      <c r="D16">
        <v>90</v>
      </c>
      <c r="E16"/>
      <c r="F16">
        <v>136</v>
      </c>
      <c r="G16" s="1">
        <v>0.33823529411764708</v>
      </c>
      <c r="H16">
        <v>17</v>
      </c>
      <c r="I16">
        <v>73</v>
      </c>
      <c r="J16">
        <v>90</v>
      </c>
      <c r="K16" s="1">
        <v>0.18888888888888888</v>
      </c>
      <c r="L16">
        <v>12</v>
      </c>
      <c r="M16">
        <v>4</v>
      </c>
      <c r="N16"/>
      <c r="O16">
        <v>16</v>
      </c>
      <c r="P16" s="1">
        <v>0.75</v>
      </c>
      <c r="Q16">
        <v>17</v>
      </c>
      <c r="R16">
        <v>13</v>
      </c>
      <c r="S16"/>
      <c r="T16">
        <v>30</v>
      </c>
      <c r="U16" s="1">
        <v>0.56666666666666665</v>
      </c>
    </row>
    <row r="17" spans="1:21" x14ac:dyDescent="0.25">
      <c r="A17" t="s">
        <v>33</v>
      </c>
      <c r="B17" t="s">
        <v>34</v>
      </c>
      <c r="C17">
        <v>10</v>
      </c>
      <c r="D17">
        <v>10</v>
      </c>
      <c r="E17">
        <v>1</v>
      </c>
      <c r="F17">
        <v>21</v>
      </c>
      <c r="G17" s="1">
        <v>0.47619047619047616</v>
      </c>
      <c r="H17">
        <v>6</v>
      </c>
      <c r="I17">
        <v>8</v>
      </c>
      <c r="J17">
        <v>14</v>
      </c>
      <c r="K17" s="1">
        <v>0.42857142857142855</v>
      </c>
      <c r="L17">
        <v>1</v>
      </c>
      <c r="M17">
        <v>1</v>
      </c>
      <c r="N17"/>
      <c r="O17">
        <v>2</v>
      </c>
      <c r="P17" s="1">
        <v>0.5</v>
      </c>
      <c r="Q17">
        <v>3</v>
      </c>
      <c r="R17">
        <v>1</v>
      </c>
      <c r="S17">
        <v>1</v>
      </c>
      <c r="T17">
        <v>5</v>
      </c>
      <c r="U17" s="1">
        <v>0.6</v>
      </c>
    </row>
    <row r="18" spans="1:21" x14ac:dyDescent="0.25">
      <c r="A18" t="s">
        <v>35</v>
      </c>
      <c r="B18" t="s">
        <v>36</v>
      </c>
      <c r="C18">
        <v>115</v>
      </c>
      <c r="D18">
        <v>228</v>
      </c>
      <c r="E18"/>
      <c r="F18">
        <v>343</v>
      </c>
      <c r="G18" s="1">
        <v>0.33527696793002915</v>
      </c>
      <c r="H18">
        <v>36</v>
      </c>
      <c r="I18">
        <v>132</v>
      </c>
      <c r="J18">
        <v>168</v>
      </c>
      <c r="K18" s="1">
        <v>0.21428571428571427</v>
      </c>
      <c r="L18">
        <v>23</v>
      </c>
      <c r="M18">
        <v>42</v>
      </c>
      <c r="N18"/>
      <c r="O18">
        <v>65</v>
      </c>
      <c r="P18" s="1">
        <v>0.35384615384615387</v>
      </c>
      <c r="Q18">
        <v>56</v>
      </c>
      <c r="R18">
        <v>54</v>
      </c>
      <c r="S18"/>
      <c r="T18">
        <v>110</v>
      </c>
      <c r="U18" s="1">
        <v>0.50909090909090904</v>
      </c>
    </row>
    <row r="19" spans="1:21" x14ac:dyDescent="0.25">
      <c r="A19" t="s">
        <v>37</v>
      </c>
      <c r="B19" t="s">
        <v>38</v>
      </c>
      <c r="C19">
        <v>4</v>
      </c>
      <c r="D19">
        <v>21</v>
      </c>
      <c r="E19"/>
      <c r="F19">
        <v>25</v>
      </c>
      <c r="G19" s="1">
        <v>0.16</v>
      </c>
      <c r="H19">
        <v>2</v>
      </c>
      <c r="I19">
        <v>11</v>
      </c>
      <c r="J19">
        <v>13</v>
      </c>
      <c r="K19" s="1">
        <v>0.15384615384615385</v>
      </c>
      <c r="L19"/>
      <c r="M19">
        <v>2</v>
      </c>
      <c r="N19"/>
      <c r="O19">
        <v>2</v>
      </c>
      <c r="P19" s="1">
        <v>0</v>
      </c>
      <c r="Q19">
        <v>2</v>
      </c>
      <c r="R19">
        <v>8</v>
      </c>
      <c r="S19"/>
      <c r="T19">
        <v>10</v>
      </c>
      <c r="U19" s="1">
        <v>0.2</v>
      </c>
    </row>
    <row r="20" spans="1:21" x14ac:dyDescent="0.25">
      <c r="A20" t="s">
        <v>39</v>
      </c>
      <c r="B20" t="s">
        <v>40</v>
      </c>
      <c r="C20">
        <v>53</v>
      </c>
      <c r="D20">
        <v>114</v>
      </c>
      <c r="E20"/>
      <c r="F20">
        <v>167</v>
      </c>
      <c r="G20" s="1">
        <v>0.31736526946107785</v>
      </c>
      <c r="H20">
        <v>15</v>
      </c>
      <c r="I20">
        <v>68</v>
      </c>
      <c r="J20">
        <v>83</v>
      </c>
      <c r="K20" s="1">
        <v>0.18072289156626506</v>
      </c>
      <c r="L20">
        <v>16</v>
      </c>
      <c r="M20">
        <v>22</v>
      </c>
      <c r="N20"/>
      <c r="O20">
        <v>38</v>
      </c>
      <c r="P20" s="1">
        <v>0.42105263157894735</v>
      </c>
      <c r="Q20">
        <v>22</v>
      </c>
      <c r="R20">
        <v>24</v>
      </c>
      <c r="S20"/>
      <c r="T20">
        <v>46</v>
      </c>
      <c r="U20" s="1">
        <v>0.47826086956521741</v>
      </c>
    </row>
    <row r="21" spans="1:21" x14ac:dyDescent="0.25">
      <c r="A21" t="s">
        <v>41</v>
      </c>
      <c r="B21" t="s">
        <v>42</v>
      </c>
      <c r="C21">
        <v>5</v>
      </c>
      <c r="D21">
        <v>29</v>
      </c>
      <c r="E21"/>
      <c r="F21">
        <v>34</v>
      </c>
      <c r="G21" s="1">
        <v>0.14705882352941177</v>
      </c>
      <c r="H21">
        <v>1</v>
      </c>
      <c r="I21">
        <v>21</v>
      </c>
      <c r="J21">
        <v>22</v>
      </c>
      <c r="K21" s="1">
        <v>4.5454545454545456E-2</v>
      </c>
      <c r="L21">
        <v>2</v>
      </c>
      <c r="M21">
        <v>4</v>
      </c>
      <c r="N21"/>
      <c r="O21">
        <v>6</v>
      </c>
      <c r="P21" s="1">
        <v>0.33333333333333331</v>
      </c>
      <c r="Q21">
        <v>2</v>
      </c>
      <c r="R21">
        <v>4</v>
      </c>
      <c r="S21"/>
      <c r="T21">
        <v>6</v>
      </c>
      <c r="U21" s="1">
        <v>0.33333333333333331</v>
      </c>
    </row>
    <row r="22" spans="1:21" x14ac:dyDescent="0.25">
      <c r="A22" t="s">
        <v>43</v>
      </c>
      <c r="B22" t="s">
        <v>44</v>
      </c>
      <c r="C22">
        <v>3</v>
      </c>
      <c r="D22">
        <v>6</v>
      </c>
      <c r="E22"/>
      <c r="F22">
        <v>9</v>
      </c>
      <c r="G22" s="1">
        <v>0.33333333333333331</v>
      </c>
      <c r="H22">
        <v>1</v>
      </c>
      <c r="I22">
        <v>2</v>
      </c>
      <c r="J22">
        <v>3</v>
      </c>
      <c r="K22" s="1">
        <v>0.33333333333333331</v>
      </c>
      <c r="L22"/>
      <c r="M22">
        <v>1</v>
      </c>
      <c r="N22"/>
      <c r="O22">
        <v>1</v>
      </c>
      <c r="P22" s="1">
        <v>0</v>
      </c>
      <c r="Q22">
        <v>2</v>
      </c>
      <c r="R22">
        <v>3</v>
      </c>
      <c r="S22"/>
      <c r="T22">
        <v>5</v>
      </c>
      <c r="U22" s="1">
        <v>0.4</v>
      </c>
    </row>
    <row r="23" spans="1:21" x14ac:dyDescent="0.25">
      <c r="A23" t="s">
        <v>45</v>
      </c>
      <c r="B23" t="s">
        <v>46</v>
      </c>
      <c r="C23">
        <v>66</v>
      </c>
      <c r="D23">
        <v>126</v>
      </c>
      <c r="E23"/>
      <c r="F23">
        <v>192</v>
      </c>
      <c r="G23" s="1">
        <v>0.34375</v>
      </c>
      <c r="H23">
        <v>24</v>
      </c>
      <c r="I23">
        <v>87</v>
      </c>
      <c r="J23">
        <v>111</v>
      </c>
      <c r="K23" s="1">
        <v>0.21621621621621623</v>
      </c>
      <c r="L23">
        <v>17</v>
      </c>
      <c r="M23">
        <v>14</v>
      </c>
      <c r="N23"/>
      <c r="O23">
        <v>31</v>
      </c>
      <c r="P23" s="1">
        <v>0.54838709677419351</v>
      </c>
      <c r="Q23">
        <v>25</v>
      </c>
      <c r="R23">
        <v>25</v>
      </c>
      <c r="S23"/>
      <c r="T23">
        <v>50</v>
      </c>
      <c r="U23" s="1">
        <v>0.5</v>
      </c>
    </row>
    <row r="24" spans="1:21" x14ac:dyDescent="0.25">
      <c r="A24" t="s">
        <v>47</v>
      </c>
      <c r="B24" t="s">
        <v>48</v>
      </c>
      <c r="C24">
        <v>36</v>
      </c>
      <c r="D24">
        <v>43</v>
      </c>
      <c r="E24"/>
      <c r="F24">
        <v>79</v>
      </c>
      <c r="G24" s="1">
        <v>0.45569620253164556</v>
      </c>
      <c r="H24">
        <v>17</v>
      </c>
      <c r="I24">
        <v>22</v>
      </c>
      <c r="J24">
        <v>39</v>
      </c>
      <c r="K24" s="1">
        <v>0.4358974358974359</v>
      </c>
      <c r="L24">
        <v>7</v>
      </c>
      <c r="M24">
        <v>8</v>
      </c>
      <c r="N24"/>
      <c r="O24">
        <v>15</v>
      </c>
      <c r="P24" s="1">
        <v>0.46666666666666667</v>
      </c>
      <c r="Q24">
        <v>12</v>
      </c>
      <c r="R24">
        <v>13</v>
      </c>
      <c r="S24"/>
      <c r="T24">
        <v>25</v>
      </c>
      <c r="U24" s="1">
        <v>0.48</v>
      </c>
    </row>
    <row r="25" spans="1:21" x14ac:dyDescent="0.25">
      <c r="A25" t="s">
        <v>49</v>
      </c>
      <c r="B25" t="s">
        <v>50</v>
      </c>
      <c r="C25">
        <v>20</v>
      </c>
      <c r="D25">
        <v>46</v>
      </c>
      <c r="E25"/>
      <c r="F25">
        <v>66</v>
      </c>
      <c r="G25" s="1">
        <v>0.30303030303030304</v>
      </c>
      <c r="H25">
        <v>15</v>
      </c>
      <c r="I25">
        <v>40</v>
      </c>
      <c r="J25">
        <v>55</v>
      </c>
      <c r="K25" s="1">
        <v>0.27272727272727271</v>
      </c>
      <c r="L25">
        <v>3</v>
      </c>
      <c r="M25">
        <v>2</v>
      </c>
      <c r="N25"/>
      <c r="O25">
        <v>5</v>
      </c>
      <c r="P25" s="1">
        <v>0.6</v>
      </c>
      <c r="Q25">
        <v>2</v>
      </c>
      <c r="R25">
        <v>4</v>
      </c>
      <c r="S25"/>
      <c r="T25">
        <v>6</v>
      </c>
      <c r="U25" s="1">
        <v>0.33333333333333331</v>
      </c>
    </row>
    <row r="26" spans="1:21" x14ac:dyDescent="0.25">
      <c r="A26" t="s">
        <v>51</v>
      </c>
      <c r="B26" t="s">
        <v>52</v>
      </c>
      <c r="C26">
        <v>71</v>
      </c>
      <c r="D26">
        <v>195</v>
      </c>
      <c r="E26"/>
      <c r="F26">
        <v>266</v>
      </c>
      <c r="G26" s="1">
        <v>0.26691729323308272</v>
      </c>
      <c r="H26">
        <v>29</v>
      </c>
      <c r="I26">
        <v>139</v>
      </c>
      <c r="J26">
        <v>168</v>
      </c>
      <c r="K26" s="1">
        <v>0.17261904761904762</v>
      </c>
      <c r="L26">
        <v>11</v>
      </c>
      <c r="M26">
        <v>27</v>
      </c>
      <c r="N26"/>
      <c r="O26">
        <v>38</v>
      </c>
      <c r="P26" s="1">
        <v>0.28947368421052633</v>
      </c>
      <c r="Q26">
        <v>31</v>
      </c>
      <c r="R26">
        <v>29</v>
      </c>
      <c r="S26"/>
      <c r="T26">
        <v>60</v>
      </c>
      <c r="U26" s="1">
        <v>0.51666666666666672</v>
      </c>
    </row>
    <row r="27" spans="1:21" x14ac:dyDescent="0.25">
      <c r="A27" t="s">
        <v>53</v>
      </c>
      <c r="B27" t="s">
        <v>54</v>
      </c>
      <c r="C27">
        <v>85</v>
      </c>
      <c r="D27">
        <v>144</v>
      </c>
      <c r="E27"/>
      <c r="F27">
        <v>229</v>
      </c>
      <c r="G27" s="1">
        <v>0.37117903930131002</v>
      </c>
      <c r="H27">
        <v>41</v>
      </c>
      <c r="I27">
        <v>114</v>
      </c>
      <c r="J27">
        <v>155</v>
      </c>
      <c r="K27" s="1">
        <v>0.26451612903225807</v>
      </c>
      <c r="L27">
        <v>13</v>
      </c>
      <c r="M27">
        <v>13</v>
      </c>
      <c r="N27"/>
      <c r="O27">
        <v>26</v>
      </c>
      <c r="P27" s="1">
        <v>0.5</v>
      </c>
      <c r="Q27">
        <v>31</v>
      </c>
      <c r="R27">
        <v>17</v>
      </c>
      <c r="S27"/>
      <c r="T27">
        <v>48</v>
      </c>
      <c r="U27" s="1">
        <v>0.64583333333333337</v>
      </c>
    </row>
    <row r="28" spans="1:21" x14ac:dyDescent="0.25">
      <c r="A28" t="s">
        <v>55</v>
      </c>
      <c r="B28" t="s">
        <v>56</v>
      </c>
      <c r="C28">
        <v>56</v>
      </c>
      <c r="D28">
        <v>108</v>
      </c>
      <c r="E28"/>
      <c r="F28">
        <v>164</v>
      </c>
      <c r="G28" s="1">
        <v>0.34146341463414637</v>
      </c>
      <c r="H28">
        <v>16</v>
      </c>
      <c r="I28">
        <v>77</v>
      </c>
      <c r="J28">
        <v>93</v>
      </c>
      <c r="K28" s="1">
        <v>0.17204301075268819</v>
      </c>
      <c r="L28">
        <v>17</v>
      </c>
      <c r="M28">
        <v>23</v>
      </c>
      <c r="N28"/>
      <c r="O28">
        <v>40</v>
      </c>
      <c r="P28" s="1">
        <v>0.42499999999999999</v>
      </c>
      <c r="Q28">
        <v>23</v>
      </c>
      <c r="R28">
        <v>8</v>
      </c>
      <c r="S28"/>
      <c r="T28">
        <v>31</v>
      </c>
      <c r="U28" s="1">
        <v>0.74193548387096775</v>
      </c>
    </row>
    <row r="29" spans="1:21" x14ac:dyDescent="0.25">
      <c r="A29" t="s">
        <v>57</v>
      </c>
      <c r="B29" t="s">
        <v>58</v>
      </c>
      <c r="C29">
        <v>3</v>
      </c>
      <c r="D29">
        <v>6</v>
      </c>
      <c r="E29"/>
      <c r="F29">
        <v>9</v>
      </c>
      <c r="G29" s="1">
        <v>0.33333333333333331</v>
      </c>
      <c r="H29">
        <v>1</v>
      </c>
      <c r="I29">
        <v>2</v>
      </c>
      <c r="J29">
        <v>3</v>
      </c>
      <c r="K29" s="1">
        <v>0.33333333333333331</v>
      </c>
      <c r="L29"/>
      <c r="M29"/>
      <c r="N29"/>
      <c r="O29"/>
      <c r="P29" s="1"/>
      <c r="Q29">
        <v>2</v>
      </c>
      <c r="R29">
        <v>4</v>
      </c>
      <c r="S29"/>
      <c r="T29">
        <v>6</v>
      </c>
      <c r="U29" s="1">
        <v>0.33333333333333331</v>
      </c>
    </row>
    <row r="30" spans="1:21" x14ac:dyDescent="0.25">
      <c r="A30" t="s">
        <v>59</v>
      </c>
      <c r="B30" t="s">
        <v>60</v>
      </c>
      <c r="C30">
        <v>10</v>
      </c>
      <c r="D30">
        <v>18</v>
      </c>
      <c r="E30"/>
      <c r="F30">
        <v>28</v>
      </c>
      <c r="G30" s="1">
        <v>0.35714285714285715</v>
      </c>
      <c r="H30">
        <v>3</v>
      </c>
      <c r="I30">
        <v>9</v>
      </c>
      <c r="J30">
        <v>12</v>
      </c>
      <c r="K30" s="1">
        <v>0.25</v>
      </c>
      <c r="L30">
        <v>1</v>
      </c>
      <c r="M30">
        <v>2</v>
      </c>
      <c r="N30"/>
      <c r="O30">
        <v>3</v>
      </c>
      <c r="P30" s="1">
        <v>0.33333333333333331</v>
      </c>
      <c r="Q30">
        <v>6</v>
      </c>
      <c r="R30">
        <v>7</v>
      </c>
      <c r="S30"/>
      <c r="T30">
        <v>13</v>
      </c>
      <c r="U30" s="1">
        <v>0.46153846153846156</v>
      </c>
    </row>
    <row r="31" spans="1:21" x14ac:dyDescent="0.25">
      <c r="A31" t="s">
        <v>61</v>
      </c>
      <c r="B31" t="s">
        <v>62</v>
      </c>
      <c r="C31">
        <v>150</v>
      </c>
      <c r="D31">
        <v>349</v>
      </c>
      <c r="E31"/>
      <c r="F31">
        <v>499</v>
      </c>
      <c r="G31" s="1">
        <v>0.30060120240480964</v>
      </c>
      <c r="H31">
        <v>31</v>
      </c>
      <c r="I31">
        <v>196</v>
      </c>
      <c r="J31">
        <v>227</v>
      </c>
      <c r="K31" s="1">
        <v>0.13656387665198239</v>
      </c>
      <c r="L31">
        <v>33</v>
      </c>
      <c r="M31">
        <v>64</v>
      </c>
      <c r="N31"/>
      <c r="O31">
        <v>97</v>
      </c>
      <c r="P31" s="1">
        <v>0.34020618556701032</v>
      </c>
      <c r="Q31">
        <v>86</v>
      </c>
      <c r="R31">
        <v>89</v>
      </c>
      <c r="S31"/>
      <c r="T31">
        <v>175</v>
      </c>
      <c r="U31" s="1">
        <v>0.49142857142857144</v>
      </c>
    </row>
    <row r="32" spans="1:21" x14ac:dyDescent="0.25">
      <c r="A32" t="s">
        <v>63</v>
      </c>
      <c r="B32" t="s">
        <v>64</v>
      </c>
      <c r="C32">
        <v>3</v>
      </c>
      <c r="D32">
        <v>7</v>
      </c>
      <c r="E32"/>
      <c r="F32">
        <v>10</v>
      </c>
      <c r="G32" s="1">
        <v>0.3</v>
      </c>
      <c r="H32">
        <v>2</v>
      </c>
      <c r="I32">
        <v>4</v>
      </c>
      <c r="J32">
        <v>6</v>
      </c>
      <c r="K32" s="1">
        <v>0.33333333333333331</v>
      </c>
      <c r="L32"/>
      <c r="M32">
        <v>1</v>
      </c>
      <c r="N32"/>
      <c r="O32">
        <v>1</v>
      </c>
      <c r="P32" s="1">
        <v>0</v>
      </c>
      <c r="Q32">
        <v>1</v>
      </c>
      <c r="R32">
        <v>2</v>
      </c>
      <c r="S32"/>
      <c r="T32">
        <v>3</v>
      </c>
      <c r="U32" s="1">
        <v>0.33333333333333331</v>
      </c>
    </row>
    <row r="33" spans="1:21" x14ac:dyDescent="0.25">
      <c r="A33" t="s">
        <v>65</v>
      </c>
      <c r="B33" t="s">
        <v>66</v>
      </c>
      <c r="C33">
        <v>13</v>
      </c>
      <c r="D33">
        <v>34</v>
      </c>
      <c r="E33"/>
      <c r="F33">
        <v>47</v>
      </c>
      <c r="G33" s="1">
        <v>0.27659574468085107</v>
      </c>
      <c r="H33">
        <v>7</v>
      </c>
      <c r="I33">
        <v>22</v>
      </c>
      <c r="J33">
        <v>29</v>
      </c>
      <c r="K33" s="1">
        <v>0.2413793103448276</v>
      </c>
      <c r="L33">
        <v>2</v>
      </c>
      <c r="M33">
        <v>4</v>
      </c>
      <c r="N33"/>
      <c r="O33">
        <v>6</v>
      </c>
      <c r="P33" s="1">
        <v>0.33333333333333331</v>
      </c>
      <c r="Q33">
        <v>4</v>
      </c>
      <c r="R33">
        <v>8</v>
      </c>
      <c r="S33"/>
      <c r="T33">
        <v>12</v>
      </c>
      <c r="U33" s="1">
        <v>0.33333333333333331</v>
      </c>
    </row>
    <row r="34" spans="1:21" x14ac:dyDescent="0.25">
      <c r="A34" t="s">
        <v>67</v>
      </c>
      <c r="B34" t="s">
        <v>68</v>
      </c>
      <c r="C34">
        <v>20</v>
      </c>
      <c r="D34">
        <v>31</v>
      </c>
      <c r="E34"/>
      <c r="F34">
        <v>51</v>
      </c>
      <c r="G34" s="1">
        <v>0.39215686274509803</v>
      </c>
      <c r="H34">
        <v>11</v>
      </c>
      <c r="I34">
        <v>27</v>
      </c>
      <c r="J34">
        <v>38</v>
      </c>
      <c r="K34" s="1">
        <v>0.28947368421052633</v>
      </c>
      <c r="L34">
        <v>3</v>
      </c>
      <c r="M34">
        <v>2</v>
      </c>
      <c r="N34"/>
      <c r="O34">
        <v>5</v>
      </c>
      <c r="P34" s="1">
        <v>0.6</v>
      </c>
      <c r="Q34">
        <v>6</v>
      </c>
      <c r="R34">
        <v>2</v>
      </c>
      <c r="S34"/>
      <c r="T34">
        <v>8</v>
      </c>
      <c r="U34" s="1">
        <v>0.75</v>
      </c>
    </row>
    <row r="35" spans="1:21" x14ac:dyDescent="0.25">
      <c r="A35" t="s">
        <v>69</v>
      </c>
      <c r="B35" t="s">
        <v>70</v>
      </c>
      <c r="C35">
        <v>15</v>
      </c>
      <c r="D35">
        <v>30</v>
      </c>
      <c r="E35"/>
      <c r="F35">
        <v>45</v>
      </c>
      <c r="G35" s="1">
        <v>0.33333333333333331</v>
      </c>
      <c r="H35">
        <v>8</v>
      </c>
      <c r="I35">
        <v>23</v>
      </c>
      <c r="J35">
        <v>31</v>
      </c>
      <c r="K35" s="1">
        <v>0.25806451612903225</v>
      </c>
      <c r="L35"/>
      <c r="M35">
        <v>3</v>
      </c>
      <c r="N35"/>
      <c r="O35">
        <v>3</v>
      </c>
      <c r="P35" s="1">
        <v>0</v>
      </c>
      <c r="Q35">
        <v>7</v>
      </c>
      <c r="R35">
        <v>4</v>
      </c>
      <c r="S35"/>
      <c r="T35">
        <v>11</v>
      </c>
      <c r="U35" s="1">
        <v>0.63636363636363635</v>
      </c>
    </row>
    <row r="36" spans="1:21" x14ac:dyDescent="0.25">
      <c r="A36" t="s">
        <v>71</v>
      </c>
      <c r="B36" t="s">
        <v>72</v>
      </c>
      <c r="C36">
        <v>20</v>
      </c>
      <c r="D36">
        <v>25</v>
      </c>
      <c r="E36"/>
      <c r="F36">
        <v>45</v>
      </c>
      <c r="G36" s="1">
        <v>0.44444444444444442</v>
      </c>
      <c r="H36">
        <v>5</v>
      </c>
      <c r="I36">
        <v>17</v>
      </c>
      <c r="J36">
        <v>22</v>
      </c>
      <c r="K36" s="1">
        <v>0.22727272727272727</v>
      </c>
      <c r="L36">
        <v>2</v>
      </c>
      <c r="M36">
        <v>6</v>
      </c>
      <c r="N36"/>
      <c r="O36">
        <v>8</v>
      </c>
      <c r="P36" s="1">
        <v>0.25</v>
      </c>
      <c r="Q36">
        <v>13</v>
      </c>
      <c r="R36">
        <v>2</v>
      </c>
      <c r="S36"/>
      <c r="T36">
        <v>15</v>
      </c>
      <c r="U36" s="1">
        <v>0.8666666666666667</v>
      </c>
    </row>
    <row r="37" spans="1:21" x14ac:dyDescent="0.25">
      <c r="A37" t="s">
        <v>73</v>
      </c>
      <c r="B37" t="s">
        <v>74</v>
      </c>
      <c r="C37">
        <v>20</v>
      </c>
      <c r="D37">
        <v>25</v>
      </c>
      <c r="E37"/>
      <c r="F37">
        <v>45</v>
      </c>
      <c r="G37" s="1">
        <v>0.44444444444444442</v>
      </c>
      <c r="H37">
        <v>2</v>
      </c>
      <c r="I37">
        <v>9</v>
      </c>
      <c r="J37">
        <v>11</v>
      </c>
      <c r="K37" s="1">
        <v>0.18181818181818182</v>
      </c>
      <c r="L37">
        <v>3</v>
      </c>
      <c r="M37">
        <v>6</v>
      </c>
      <c r="N37"/>
      <c r="O37">
        <v>9</v>
      </c>
      <c r="P37" s="1">
        <v>0.33333333333333331</v>
      </c>
      <c r="Q37">
        <v>15</v>
      </c>
      <c r="R37">
        <v>10</v>
      </c>
      <c r="S37"/>
      <c r="T37">
        <v>25</v>
      </c>
      <c r="U37" s="1">
        <v>0.6</v>
      </c>
    </row>
    <row r="38" spans="1:21" x14ac:dyDescent="0.25">
      <c r="A38" t="s">
        <v>75</v>
      </c>
      <c r="B38" t="s">
        <v>76</v>
      </c>
      <c r="C38">
        <v>18</v>
      </c>
      <c r="D38">
        <v>44</v>
      </c>
      <c r="E38"/>
      <c r="F38">
        <v>62</v>
      </c>
      <c r="G38" s="1">
        <v>0.29032258064516131</v>
      </c>
      <c r="H38">
        <v>7</v>
      </c>
      <c r="I38">
        <v>36</v>
      </c>
      <c r="J38">
        <v>43</v>
      </c>
      <c r="K38" s="1">
        <v>0.16279069767441862</v>
      </c>
      <c r="L38">
        <v>2</v>
      </c>
      <c r="M38">
        <v>4</v>
      </c>
      <c r="N38"/>
      <c r="O38">
        <v>6</v>
      </c>
      <c r="P38" s="1">
        <v>0.33333333333333331</v>
      </c>
      <c r="Q38">
        <v>9</v>
      </c>
      <c r="R38">
        <v>4</v>
      </c>
      <c r="S38"/>
      <c r="T38">
        <v>13</v>
      </c>
      <c r="U38" s="1">
        <v>0.69230769230769229</v>
      </c>
    </row>
    <row r="39" spans="1:21" x14ac:dyDescent="0.25">
      <c r="A39" t="s">
        <v>77</v>
      </c>
      <c r="B39" t="s">
        <v>78</v>
      </c>
      <c r="C39">
        <v>54</v>
      </c>
      <c r="D39">
        <v>160</v>
      </c>
      <c r="E39"/>
      <c r="F39">
        <v>214</v>
      </c>
      <c r="G39" s="1">
        <v>0.25233644859813081</v>
      </c>
      <c r="H39">
        <v>12</v>
      </c>
      <c r="I39">
        <v>95</v>
      </c>
      <c r="J39">
        <v>107</v>
      </c>
      <c r="K39" s="1">
        <v>0.11214953271028037</v>
      </c>
      <c r="L39">
        <v>14</v>
      </c>
      <c r="M39">
        <v>20</v>
      </c>
      <c r="N39"/>
      <c r="O39">
        <v>34</v>
      </c>
      <c r="P39" s="1">
        <v>0.41176470588235292</v>
      </c>
      <c r="Q39">
        <v>28</v>
      </c>
      <c r="R39">
        <v>45</v>
      </c>
      <c r="S39"/>
      <c r="T39">
        <v>73</v>
      </c>
      <c r="U39" s="1">
        <v>0.38356164383561642</v>
      </c>
    </row>
    <row r="40" spans="1:21" x14ac:dyDescent="0.25">
      <c r="A40" t="s">
        <v>79</v>
      </c>
      <c r="B40" t="s">
        <v>80</v>
      </c>
      <c r="C40">
        <v>13</v>
      </c>
      <c r="D40">
        <v>45</v>
      </c>
      <c r="E40"/>
      <c r="F40">
        <v>58</v>
      </c>
      <c r="G40" s="1">
        <v>0.22413793103448276</v>
      </c>
      <c r="H40">
        <v>4</v>
      </c>
      <c r="I40">
        <v>32</v>
      </c>
      <c r="J40">
        <v>36</v>
      </c>
      <c r="K40" s="1">
        <v>0.1111111111111111</v>
      </c>
      <c r="L40">
        <v>3</v>
      </c>
      <c r="M40">
        <v>2</v>
      </c>
      <c r="N40"/>
      <c r="O40">
        <v>5</v>
      </c>
      <c r="P40" s="1">
        <v>0.6</v>
      </c>
      <c r="Q40">
        <v>6</v>
      </c>
      <c r="R40">
        <v>11</v>
      </c>
      <c r="S40"/>
      <c r="T40">
        <v>17</v>
      </c>
      <c r="U40" s="1">
        <v>0.35294117647058826</v>
      </c>
    </row>
    <row r="41" spans="1:21" x14ac:dyDescent="0.25">
      <c r="A41" t="s">
        <v>81</v>
      </c>
      <c r="B41" t="s">
        <v>82</v>
      </c>
      <c r="C41">
        <v>58</v>
      </c>
      <c r="D41">
        <v>99</v>
      </c>
      <c r="E41"/>
      <c r="F41">
        <v>157</v>
      </c>
      <c r="G41" s="1">
        <v>0.36942675159235666</v>
      </c>
      <c r="H41">
        <v>18</v>
      </c>
      <c r="I41">
        <v>67</v>
      </c>
      <c r="J41">
        <v>85</v>
      </c>
      <c r="K41" s="1">
        <v>0.21176470588235294</v>
      </c>
      <c r="L41">
        <v>11</v>
      </c>
      <c r="M41">
        <v>8</v>
      </c>
      <c r="N41"/>
      <c r="O41">
        <v>19</v>
      </c>
      <c r="P41" s="1">
        <v>0.57894736842105265</v>
      </c>
      <c r="Q41">
        <v>29</v>
      </c>
      <c r="R41">
        <v>24</v>
      </c>
      <c r="S41"/>
      <c r="T41">
        <v>53</v>
      </c>
      <c r="U41" s="1">
        <v>0.54716981132075471</v>
      </c>
    </row>
    <row r="42" spans="1:21" x14ac:dyDescent="0.25">
      <c r="A42" t="s">
        <v>83</v>
      </c>
      <c r="B42" t="s">
        <v>84</v>
      </c>
      <c r="C42">
        <v>56</v>
      </c>
      <c r="D42">
        <v>133</v>
      </c>
      <c r="E42"/>
      <c r="F42">
        <v>189</v>
      </c>
      <c r="G42" s="1">
        <v>0.29629629629629628</v>
      </c>
      <c r="H42">
        <v>28</v>
      </c>
      <c r="I42">
        <v>101</v>
      </c>
      <c r="J42">
        <v>129</v>
      </c>
      <c r="K42" s="1">
        <v>0.21705426356589147</v>
      </c>
      <c r="L42">
        <v>8</v>
      </c>
      <c r="M42">
        <v>15</v>
      </c>
      <c r="N42"/>
      <c r="O42">
        <v>23</v>
      </c>
      <c r="P42" s="1">
        <v>0.34782608695652173</v>
      </c>
      <c r="Q42">
        <v>20</v>
      </c>
      <c r="R42">
        <v>17</v>
      </c>
      <c r="S42"/>
      <c r="T42">
        <v>37</v>
      </c>
      <c r="U42" s="1">
        <v>0.54054054054054057</v>
      </c>
    </row>
    <row r="43" spans="1:21" x14ac:dyDescent="0.25">
      <c r="A43" t="s">
        <v>85</v>
      </c>
      <c r="B43" t="s">
        <v>86</v>
      </c>
      <c r="C43">
        <v>2</v>
      </c>
      <c r="D43">
        <v>15</v>
      </c>
      <c r="E43"/>
      <c r="F43">
        <v>17</v>
      </c>
      <c r="G43" s="1">
        <v>0.11764705882352941</v>
      </c>
      <c r="H43">
        <v>1</v>
      </c>
      <c r="I43">
        <v>9</v>
      </c>
      <c r="J43">
        <v>10</v>
      </c>
      <c r="K43" s="1">
        <v>0.1</v>
      </c>
      <c r="L43"/>
      <c r="M43"/>
      <c r="N43"/>
      <c r="O43"/>
      <c r="P43" s="1"/>
      <c r="Q43">
        <v>1</v>
      </c>
      <c r="R43">
        <v>6</v>
      </c>
      <c r="S43"/>
      <c r="T43">
        <v>7</v>
      </c>
      <c r="U43" s="1">
        <v>0.14285714285714285</v>
      </c>
    </row>
    <row r="44" spans="1:21" x14ac:dyDescent="0.25">
      <c r="A44" t="s">
        <v>87</v>
      </c>
      <c r="B44" t="s">
        <v>88</v>
      </c>
      <c r="C44">
        <v>49</v>
      </c>
      <c r="D44">
        <v>99</v>
      </c>
      <c r="E44">
        <v>1</v>
      </c>
      <c r="F44">
        <v>149</v>
      </c>
      <c r="G44" s="1">
        <v>0.32885906040268459</v>
      </c>
      <c r="H44">
        <v>12</v>
      </c>
      <c r="I44">
        <v>52</v>
      </c>
      <c r="J44">
        <v>64</v>
      </c>
      <c r="K44" s="1">
        <v>0.1875</v>
      </c>
      <c r="L44">
        <v>10</v>
      </c>
      <c r="M44">
        <v>20</v>
      </c>
      <c r="N44"/>
      <c r="O44">
        <v>30</v>
      </c>
      <c r="P44" s="1">
        <v>0.33333333333333331</v>
      </c>
      <c r="Q44">
        <v>27</v>
      </c>
      <c r="R44">
        <v>27</v>
      </c>
      <c r="S44">
        <v>1</v>
      </c>
      <c r="T44">
        <v>55</v>
      </c>
      <c r="U44" s="1">
        <v>0.49090909090909091</v>
      </c>
    </row>
    <row r="45" spans="1:21" x14ac:dyDescent="0.25">
      <c r="A45" t="s">
        <v>89</v>
      </c>
      <c r="B45" t="s">
        <v>90</v>
      </c>
      <c r="C45">
        <v>2</v>
      </c>
      <c r="D45">
        <v>12</v>
      </c>
      <c r="E45"/>
      <c r="F45">
        <v>14</v>
      </c>
      <c r="G45" s="1">
        <v>0.14285714285714285</v>
      </c>
      <c r="H45">
        <v>2</v>
      </c>
      <c r="I45">
        <v>9</v>
      </c>
      <c r="J45">
        <v>11</v>
      </c>
      <c r="K45" s="1">
        <v>0.18181818181818182</v>
      </c>
      <c r="L45"/>
      <c r="M45">
        <v>2</v>
      </c>
      <c r="N45"/>
      <c r="O45">
        <v>2</v>
      </c>
      <c r="P45" s="1">
        <v>0</v>
      </c>
      <c r="Q45"/>
      <c r="R45">
        <v>1</v>
      </c>
      <c r="S45"/>
      <c r="T45">
        <v>1</v>
      </c>
      <c r="U45" s="1">
        <v>0</v>
      </c>
    </row>
    <row r="46" spans="1:21" x14ac:dyDescent="0.25">
      <c r="A46" t="s">
        <v>91</v>
      </c>
      <c r="B46" t="s">
        <v>92</v>
      </c>
      <c r="C46">
        <v>18</v>
      </c>
      <c r="D46">
        <v>54</v>
      </c>
      <c r="E46"/>
      <c r="F46">
        <v>72</v>
      </c>
      <c r="G46" s="1">
        <v>0.25</v>
      </c>
      <c r="H46">
        <v>8</v>
      </c>
      <c r="I46">
        <v>32</v>
      </c>
      <c r="J46">
        <v>40</v>
      </c>
      <c r="K46" s="1">
        <v>0.2</v>
      </c>
      <c r="L46">
        <v>4</v>
      </c>
      <c r="M46">
        <v>7</v>
      </c>
      <c r="N46"/>
      <c r="O46">
        <v>11</v>
      </c>
      <c r="P46" s="1">
        <v>0.36363636363636365</v>
      </c>
      <c r="Q46">
        <v>6</v>
      </c>
      <c r="R46">
        <v>15</v>
      </c>
      <c r="S46"/>
      <c r="T46">
        <v>21</v>
      </c>
      <c r="U46" s="1">
        <v>0.2857142857142857</v>
      </c>
    </row>
    <row r="47" spans="1:21" x14ac:dyDescent="0.25">
      <c r="A47" t="s">
        <v>93</v>
      </c>
      <c r="B47" t="s">
        <v>94</v>
      </c>
      <c r="C47">
        <v>229</v>
      </c>
      <c r="D47">
        <v>416</v>
      </c>
      <c r="E47">
        <v>1</v>
      </c>
      <c r="F47">
        <v>646</v>
      </c>
      <c r="G47" s="1">
        <v>0.35448916408668729</v>
      </c>
      <c r="H47">
        <v>38</v>
      </c>
      <c r="I47">
        <v>170</v>
      </c>
      <c r="J47">
        <v>208</v>
      </c>
      <c r="K47" s="1">
        <v>0.18269230769230768</v>
      </c>
      <c r="L47">
        <v>42</v>
      </c>
      <c r="M47">
        <v>99</v>
      </c>
      <c r="N47"/>
      <c r="O47">
        <v>141</v>
      </c>
      <c r="P47" s="1">
        <v>0.2978723404255319</v>
      </c>
      <c r="Q47">
        <v>149</v>
      </c>
      <c r="R47">
        <v>147</v>
      </c>
      <c r="S47">
        <v>1</v>
      </c>
      <c r="T47">
        <v>297</v>
      </c>
      <c r="U47" s="1">
        <v>0.50168350168350173</v>
      </c>
    </row>
    <row r="48" spans="1:21" x14ac:dyDescent="0.25">
      <c r="A48" t="s">
        <v>95</v>
      </c>
      <c r="B48" t="s">
        <v>96</v>
      </c>
      <c r="C48">
        <v>12</v>
      </c>
      <c r="D48">
        <v>81</v>
      </c>
      <c r="E48"/>
      <c r="F48">
        <v>93</v>
      </c>
      <c r="G48" s="1">
        <v>0.12903225806451613</v>
      </c>
      <c r="H48"/>
      <c r="I48">
        <v>51</v>
      </c>
      <c r="J48">
        <v>51</v>
      </c>
      <c r="K48" s="1">
        <v>0</v>
      </c>
      <c r="L48">
        <v>3</v>
      </c>
      <c r="M48">
        <v>9</v>
      </c>
      <c r="N48"/>
      <c r="O48">
        <v>12</v>
      </c>
      <c r="P48" s="1">
        <v>0.25</v>
      </c>
      <c r="Q48">
        <v>9</v>
      </c>
      <c r="R48">
        <v>21</v>
      </c>
      <c r="S48"/>
      <c r="T48">
        <v>30</v>
      </c>
      <c r="U48" s="1">
        <v>0.3</v>
      </c>
    </row>
    <row r="49" spans="1:21" x14ac:dyDescent="0.25">
      <c r="A49" t="s">
        <v>97</v>
      </c>
      <c r="B49" t="s">
        <v>98</v>
      </c>
      <c r="C49">
        <v>134</v>
      </c>
      <c r="D49">
        <v>223</v>
      </c>
      <c r="E49">
        <v>1</v>
      </c>
      <c r="F49">
        <v>358</v>
      </c>
      <c r="G49" s="1">
        <v>0.37430167597765363</v>
      </c>
      <c r="H49">
        <v>15</v>
      </c>
      <c r="I49">
        <v>101</v>
      </c>
      <c r="J49">
        <v>116</v>
      </c>
      <c r="K49" s="1">
        <v>0.12931034482758622</v>
      </c>
      <c r="L49">
        <v>29</v>
      </c>
      <c r="M49">
        <v>41</v>
      </c>
      <c r="N49"/>
      <c r="O49">
        <v>70</v>
      </c>
      <c r="P49" s="1">
        <v>0.41428571428571431</v>
      </c>
      <c r="Q49">
        <v>90</v>
      </c>
      <c r="R49">
        <v>81</v>
      </c>
      <c r="S49">
        <v>1</v>
      </c>
      <c r="T49">
        <v>172</v>
      </c>
      <c r="U49" s="1">
        <v>0.52325581395348841</v>
      </c>
    </row>
    <row r="50" spans="1:21" x14ac:dyDescent="0.25">
      <c r="A50" t="s">
        <v>99</v>
      </c>
      <c r="B50" t="s">
        <v>100</v>
      </c>
      <c r="C50">
        <v>10</v>
      </c>
      <c r="D50">
        <v>17</v>
      </c>
      <c r="E50"/>
      <c r="F50">
        <v>27</v>
      </c>
      <c r="G50" s="1">
        <v>0.37037037037037035</v>
      </c>
      <c r="H50">
        <v>4</v>
      </c>
      <c r="I50">
        <v>14</v>
      </c>
      <c r="J50">
        <v>18</v>
      </c>
      <c r="K50" s="1">
        <v>0.22222222222222221</v>
      </c>
      <c r="L50">
        <v>3</v>
      </c>
      <c r="M50">
        <v>2</v>
      </c>
      <c r="N50"/>
      <c r="O50">
        <v>5</v>
      </c>
      <c r="P50" s="1">
        <v>0.6</v>
      </c>
      <c r="Q50">
        <v>3</v>
      </c>
      <c r="R50">
        <v>1</v>
      </c>
      <c r="S50"/>
      <c r="T50">
        <v>4</v>
      </c>
      <c r="U50" s="1">
        <v>0.75</v>
      </c>
    </row>
    <row r="51" spans="1:21" x14ac:dyDescent="0.25">
      <c r="A51" t="s">
        <v>101</v>
      </c>
      <c r="B51" t="s">
        <v>102</v>
      </c>
      <c r="C51">
        <v>72</v>
      </c>
      <c r="D51">
        <v>94</v>
      </c>
      <c r="E51">
        <v>1</v>
      </c>
      <c r="F51">
        <v>167</v>
      </c>
      <c r="G51" s="1">
        <v>0.43113772455089822</v>
      </c>
      <c r="H51">
        <v>14</v>
      </c>
      <c r="I51">
        <v>53</v>
      </c>
      <c r="J51">
        <v>67</v>
      </c>
      <c r="K51" s="1">
        <v>0.20895522388059701</v>
      </c>
      <c r="L51">
        <v>11</v>
      </c>
      <c r="M51">
        <v>7</v>
      </c>
      <c r="N51">
        <v>1</v>
      </c>
      <c r="O51">
        <v>19</v>
      </c>
      <c r="P51" s="1">
        <v>0.57894736842105265</v>
      </c>
      <c r="Q51">
        <v>47</v>
      </c>
      <c r="R51">
        <v>34</v>
      </c>
      <c r="S51"/>
      <c r="T51">
        <v>81</v>
      </c>
      <c r="U51" s="1">
        <v>0.58024691358024694</v>
      </c>
    </row>
    <row r="52" spans="1:21" x14ac:dyDescent="0.25">
      <c r="A52" t="s">
        <v>103</v>
      </c>
      <c r="B52" t="s">
        <v>104</v>
      </c>
      <c r="C52">
        <v>55</v>
      </c>
      <c r="D52">
        <v>110</v>
      </c>
      <c r="E52"/>
      <c r="F52">
        <v>165</v>
      </c>
      <c r="G52" s="1">
        <v>0.33333333333333331</v>
      </c>
      <c r="H52">
        <v>30</v>
      </c>
      <c r="I52">
        <v>86</v>
      </c>
      <c r="J52">
        <v>116</v>
      </c>
      <c r="K52" s="1">
        <v>0.25862068965517243</v>
      </c>
      <c r="L52">
        <v>4</v>
      </c>
      <c r="M52">
        <v>6</v>
      </c>
      <c r="N52"/>
      <c r="O52">
        <v>10</v>
      </c>
      <c r="P52" s="1">
        <v>0.4</v>
      </c>
      <c r="Q52">
        <v>21</v>
      </c>
      <c r="R52">
        <v>18</v>
      </c>
      <c r="S52"/>
      <c r="T52">
        <v>39</v>
      </c>
      <c r="U52" s="1">
        <v>0.53846153846153844</v>
      </c>
    </row>
    <row r="53" spans="1:21" x14ac:dyDescent="0.25">
      <c r="A53" t="s">
        <v>105</v>
      </c>
      <c r="B53" t="s">
        <v>106</v>
      </c>
      <c r="C53">
        <v>2</v>
      </c>
      <c r="D53">
        <v>15</v>
      </c>
      <c r="E53"/>
      <c r="F53">
        <v>17</v>
      </c>
      <c r="G53" s="1">
        <v>0.11764705882352941</v>
      </c>
      <c r="H53">
        <v>1</v>
      </c>
      <c r="I53">
        <v>12</v>
      </c>
      <c r="J53">
        <v>13</v>
      </c>
      <c r="K53" s="1">
        <v>7.6923076923076927E-2</v>
      </c>
      <c r="L53">
        <v>1</v>
      </c>
      <c r="M53">
        <v>2</v>
      </c>
      <c r="N53"/>
      <c r="O53">
        <v>3</v>
      </c>
      <c r="P53" s="1">
        <v>0.33333333333333331</v>
      </c>
      <c r="Q53"/>
      <c r="R53">
        <v>1</v>
      </c>
      <c r="S53"/>
      <c r="T53">
        <v>1</v>
      </c>
      <c r="U53" s="1">
        <v>0</v>
      </c>
    </row>
    <row r="54" spans="1:21" x14ac:dyDescent="0.25">
      <c r="A54" t="s">
        <v>107</v>
      </c>
      <c r="B54" t="s">
        <v>108</v>
      </c>
      <c r="C54">
        <v>7</v>
      </c>
      <c r="D54">
        <v>13</v>
      </c>
      <c r="E54"/>
      <c r="F54">
        <v>20</v>
      </c>
      <c r="G54" s="1">
        <v>0.35</v>
      </c>
      <c r="H54">
        <v>2</v>
      </c>
      <c r="I54">
        <v>10</v>
      </c>
      <c r="J54">
        <v>12</v>
      </c>
      <c r="K54" s="1">
        <v>0.16666666666666666</v>
      </c>
      <c r="L54">
        <v>1</v>
      </c>
      <c r="M54"/>
      <c r="N54"/>
      <c r="O54">
        <v>1</v>
      </c>
      <c r="P54" s="1">
        <v>1</v>
      </c>
      <c r="Q54">
        <v>4</v>
      </c>
      <c r="R54">
        <v>3</v>
      </c>
      <c r="S54"/>
      <c r="T54">
        <v>7</v>
      </c>
      <c r="U54" s="1">
        <v>0.5714285714285714</v>
      </c>
    </row>
    <row r="55" spans="1:21" x14ac:dyDescent="0.25">
      <c r="A55" s="2" t="s">
        <v>112</v>
      </c>
      <c r="C55" s="2">
        <v>2584</v>
      </c>
      <c r="D55" s="2">
        <v>4708</v>
      </c>
      <c r="E55" s="2">
        <v>9</v>
      </c>
      <c r="F55" s="2">
        <v>7301</v>
      </c>
      <c r="G55" s="3">
        <v>0.35392411998356388</v>
      </c>
      <c r="H55" s="2">
        <v>691</v>
      </c>
      <c r="I55" s="2">
        <v>2737</v>
      </c>
      <c r="J55" s="2">
        <v>3428</v>
      </c>
      <c r="K55" s="3">
        <v>0.20157526254375729</v>
      </c>
      <c r="L55" s="2">
        <v>466</v>
      </c>
      <c r="M55" s="2">
        <v>696</v>
      </c>
      <c r="N55" s="2">
        <v>1</v>
      </c>
      <c r="O55" s="2">
        <v>1163</v>
      </c>
      <c r="P55" s="3">
        <v>0.40068787618228718</v>
      </c>
      <c r="Q55" s="2">
        <v>1427</v>
      </c>
      <c r="R55" s="2">
        <v>1275</v>
      </c>
      <c r="S55" s="2">
        <v>8</v>
      </c>
      <c r="T55" s="2">
        <v>2710</v>
      </c>
      <c r="U55" s="3">
        <v>0.5265682656826568</v>
      </c>
    </row>
  </sheetData>
  <mergeCells count="6">
    <mergeCell ref="A1:U1"/>
    <mergeCell ref="C2:G2"/>
    <mergeCell ref="H2:K2"/>
    <mergeCell ref="L2:P2"/>
    <mergeCell ref="Q2:U2"/>
    <mergeCell ref="A2:B2"/>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15689-3E03-4305-9E14-FBFBB6125E05}">
  <dimension ref="A1:U55"/>
  <sheetViews>
    <sheetView topLeftCell="A28" workbookViewId="0">
      <pane xSplit="1" topLeftCell="B1" activePane="topRight" state="frozen"/>
      <selection pane="topRight" activeCell="C13" sqref="C13"/>
    </sheetView>
  </sheetViews>
  <sheetFormatPr defaultColWidth="0" defaultRowHeight="15" zeroHeight="1" x14ac:dyDescent="0.25"/>
  <cols>
    <col min="1" max="1" width="7.42578125" bestFit="1" customWidth="1"/>
    <col min="2" max="2" width="17.42578125" bestFit="1" customWidth="1"/>
    <col min="3" max="3" width="9.7109375" bestFit="1" customWidth="1"/>
    <col min="4" max="4" width="6.85546875" bestFit="1" customWidth="1"/>
    <col min="5" max="5" width="8" bestFit="1" customWidth="1"/>
    <col min="6" max="6" width="7.42578125" bestFit="1" customWidth="1"/>
    <col min="7" max="7" width="21.85546875" bestFit="1" customWidth="1"/>
    <col min="8" max="8" width="10.7109375" bestFit="1" customWidth="1"/>
    <col min="9" max="9" width="12.7109375" customWidth="1"/>
    <col min="10" max="10" width="11" customWidth="1"/>
    <col min="11" max="11" width="22.85546875" bestFit="1" customWidth="1"/>
    <col min="12" max="12" width="10.7109375" bestFit="1" customWidth="1"/>
    <col min="13" max="13" width="7.85546875" bestFit="1" customWidth="1"/>
    <col min="14" max="14" width="9" bestFit="1" customWidth="1"/>
    <col min="15" max="15" width="8.42578125" bestFit="1" customWidth="1"/>
    <col min="16" max="16" width="24" bestFit="1" customWidth="1"/>
    <col min="17" max="17" width="11.7109375" bestFit="1" customWidth="1"/>
    <col min="18" max="18" width="8.85546875" bestFit="1" customWidth="1"/>
    <col min="19" max="19" width="10" bestFit="1" customWidth="1"/>
    <col min="20" max="20" width="9.42578125" bestFit="1" customWidth="1"/>
    <col min="21" max="21" width="24" bestFit="1" customWidth="1"/>
    <col min="22" max="16384" width="8.7109375" hidden="1"/>
  </cols>
  <sheetData>
    <row r="1" spans="1:21" x14ac:dyDescent="0.25">
      <c r="A1" s="6" t="s">
        <v>127</v>
      </c>
      <c r="B1" s="6"/>
      <c r="C1" s="6"/>
      <c r="D1" s="6"/>
      <c r="E1" s="6"/>
      <c r="F1" s="6"/>
      <c r="G1" s="6"/>
      <c r="H1" s="6"/>
      <c r="I1" s="6"/>
      <c r="J1" s="6"/>
      <c r="K1" s="6"/>
      <c r="L1" s="6"/>
      <c r="M1" s="6"/>
      <c r="N1" s="6"/>
      <c r="O1" s="6"/>
      <c r="P1" s="6"/>
      <c r="Q1" s="6"/>
      <c r="R1" s="6"/>
      <c r="S1" s="6"/>
      <c r="T1" s="6"/>
      <c r="U1" s="6"/>
    </row>
    <row r="2" spans="1:21" x14ac:dyDescent="0.25">
      <c r="A2" s="7" t="s">
        <v>0</v>
      </c>
      <c r="B2" s="7"/>
      <c r="C2" s="7" t="s">
        <v>109</v>
      </c>
      <c r="D2" s="7"/>
      <c r="E2" s="7"/>
      <c r="F2" s="7"/>
      <c r="G2" s="7"/>
      <c r="H2" s="7" t="s">
        <v>111</v>
      </c>
      <c r="I2" s="7"/>
      <c r="J2" s="7"/>
      <c r="K2" s="7"/>
      <c r="L2" s="8" t="s">
        <v>128</v>
      </c>
      <c r="M2" s="8"/>
      <c r="N2" s="8"/>
      <c r="O2" s="8"/>
      <c r="P2" s="8"/>
      <c r="Q2" s="7" t="s">
        <v>110</v>
      </c>
      <c r="R2" s="7"/>
      <c r="S2" s="7"/>
      <c r="T2" s="7"/>
      <c r="U2" s="7"/>
    </row>
    <row r="3" spans="1:21" x14ac:dyDescent="0.25">
      <c r="A3" t="s">
        <v>0</v>
      </c>
      <c r="B3" t="s">
        <v>1</v>
      </c>
      <c r="C3" t="s">
        <v>2</v>
      </c>
      <c r="D3" t="s">
        <v>3</v>
      </c>
      <c r="E3" t="s">
        <v>4</v>
      </c>
      <c r="F3" t="s">
        <v>5</v>
      </c>
      <c r="G3" t="s">
        <v>6</v>
      </c>
      <c r="H3" t="s">
        <v>113</v>
      </c>
      <c r="I3" t="s">
        <v>114</v>
      </c>
      <c r="J3" t="s">
        <v>115</v>
      </c>
      <c r="K3" t="s">
        <v>116</v>
      </c>
      <c r="L3" t="s">
        <v>117</v>
      </c>
      <c r="M3" t="s">
        <v>118</v>
      </c>
      <c r="N3" t="s">
        <v>119</v>
      </c>
      <c r="O3" t="s">
        <v>120</v>
      </c>
      <c r="P3" t="s">
        <v>121</v>
      </c>
      <c r="Q3" t="s">
        <v>122</v>
      </c>
      <c r="R3" t="s">
        <v>123</v>
      </c>
      <c r="S3" t="s">
        <v>124</v>
      </c>
      <c r="T3" t="s">
        <v>125</v>
      </c>
      <c r="U3" t="s">
        <v>126</v>
      </c>
    </row>
    <row r="4" spans="1:21" x14ac:dyDescent="0.25">
      <c r="A4" t="s">
        <v>7</v>
      </c>
      <c r="B4" t="s">
        <v>8</v>
      </c>
      <c r="C4">
        <v>18</v>
      </c>
      <c r="D4">
        <v>21</v>
      </c>
      <c r="F4">
        <v>39</v>
      </c>
      <c r="G4" s="1">
        <f>(Table13[[#This Row],[Women]]/Table13[[#This Row],[Total]])</f>
        <v>0.46153846153846156</v>
      </c>
      <c r="H4">
        <v>4</v>
      </c>
      <c r="I4">
        <v>16</v>
      </c>
      <c r="J4">
        <v>20</v>
      </c>
      <c r="K4" s="1">
        <f>Table13[[#This Row],[Women2]]/Table13[[#This Row],[Total4]]</f>
        <v>0.2</v>
      </c>
      <c r="L4">
        <v>4</v>
      </c>
      <c r="M4">
        <v>1</v>
      </c>
      <c r="O4">
        <v>5</v>
      </c>
      <c r="P4" s="1">
        <f>Table13[[#This Row],[Women6]]/Table13[[#This Row],[Total9]]</f>
        <v>0.8</v>
      </c>
      <c r="Q4">
        <v>10</v>
      </c>
      <c r="R4">
        <v>4</v>
      </c>
      <c r="T4">
        <v>14</v>
      </c>
      <c r="U4" s="1">
        <f>Table13[[#This Row],[Women11]]/Table13[[#This Row],[Total14]]</f>
        <v>0.7142857142857143</v>
      </c>
    </row>
    <row r="5" spans="1:21" x14ac:dyDescent="0.25">
      <c r="A5" t="s">
        <v>9</v>
      </c>
      <c r="B5" t="s">
        <v>10</v>
      </c>
      <c r="C5">
        <v>25</v>
      </c>
      <c r="D5">
        <v>32</v>
      </c>
      <c r="F5">
        <v>57</v>
      </c>
      <c r="G5" s="1">
        <f>(Table13[[#This Row],[Women]]/Table13[[#This Row],[Total]])</f>
        <v>0.43859649122807015</v>
      </c>
      <c r="H5">
        <v>4</v>
      </c>
      <c r="I5">
        <v>13</v>
      </c>
      <c r="J5">
        <v>17</v>
      </c>
      <c r="K5" s="1">
        <f>Table13[[#This Row],[Women2]]/Table13[[#This Row],[Total4]]</f>
        <v>0.23529411764705882</v>
      </c>
      <c r="L5">
        <v>1</v>
      </c>
      <c r="M5">
        <v>1</v>
      </c>
      <c r="O5">
        <v>2</v>
      </c>
      <c r="P5" s="1">
        <f>Table13[[#This Row],[Women6]]/Table13[[#This Row],[Total9]]</f>
        <v>0.5</v>
      </c>
      <c r="Q5">
        <v>20</v>
      </c>
      <c r="R5">
        <v>18</v>
      </c>
      <c r="T5">
        <v>38</v>
      </c>
      <c r="U5" s="1">
        <f>Table13[[#This Row],[Women11]]/Table13[[#This Row],[Total14]]</f>
        <v>0.52631578947368418</v>
      </c>
    </row>
    <row r="6" spans="1:21" x14ac:dyDescent="0.25">
      <c r="A6" t="s">
        <v>11</v>
      </c>
      <c r="B6" t="s">
        <v>12</v>
      </c>
      <c r="C6">
        <v>4</v>
      </c>
      <c r="D6">
        <v>11</v>
      </c>
      <c r="F6">
        <v>15</v>
      </c>
      <c r="G6" s="1">
        <f>(Table13[[#This Row],[Women]]/Table13[[#This Row],[Total]])</f>
        <v>0.26666666666666666</v>
      </c>
      <c r="H6">
        <v>1</v>
      </c>
      <c r="I6">
        <v>5</v>
      </c>
      <c r="J6">
        <v>6</v>
      </c>
      <c r="K6" s="1">
        <f>Table13[[#This Row],[Women2]]/Table13[[#This Row],[Total4]]</f>
        <v>0.16666666666666666</v>
      </c>
      <c r="M6">
        <v>2</v>
      </c>
      <c r="O6">
        <v>2</v>
      </c>
      <c r="P6" s="1">
        <f>Table13[[#This Row],[Women6]]/Table13[[#This Row],[Total9]]</f>
        <v>0</v>
      </c>
      <c r="Q6">
        <v>3</v>
      </c>
      <c r="R6">
        <v>4</v>
      </c>
      <c r="T6">
        <v>7</v>
      </c>
      <c r="U6" s="1">
        <f>Table13[[#This Row],[Women11]]/Table13[[#This Row],[Total14]]</f>
        <v>0.42857142857142855</v>
      </c>
    </row>
    <row r="7" spans="1:21" x14ac:dyDescent="0.25">
      <c r="A7" t="s">
        <v>13</v>
      </c>
      <c r="B7" t="s">
        <v>14</v>
      </c>
      <c r="C7">
        <v>78</v>
      </c>
      <c r="D7">
        <v>123</v>
      </c>
      <c r="F7">
        <v>201</v>
      </c>
      <c r="G7" s="1">
        <f>(Table13[[#This Row],[Women]]/Table13[[#This Row],[Total]])</f>
        <v>0.38805970149253732</v>
      </c>
      <c r="H7">
        <v>10</v>
      </c>
      <c r="I7">
        <v>46</v>
      </c>
      <c r="J7">
        <v>56</v>
      </c>
      <c r="K7" s="1">
        <f>Table13[[#This Row],[Women2]]/Table13[[#This Row],[Total4]]</f>
        <v>0.17857142857142858</v>
      </c>
      <c r="L7">
        <v>14</v>
      </c>
      <c r="M7">
        <v>23</v>
      </c>
      <c r="O7">
        <v>37</v>
      </c>
      <c r="P7" s="1">
        <f>Table13[[#This Row],[Women6]]/Table13[[#This Row],[Total9]]</f>
        <v>0.3783783783783784</v>
      </c>
      <c r="Q7">
        <v>54</v>
      </c>
      <c r="R7">
        <v>54</v>
      </c>
      <c r="T7">
        <v>108</v>
      </c>
      <c r="U7" s="1">
        <f>Table13[[#This Row],[Women11]]/Table13[[#This Row],[Total14]]</f>
        <v>0.5</v>
      </c>
    </row>
    <row r="8" spans="1:21" x14ac:dyDescent="0.25">
      <c r="A8" t="s">
        <v>15</v>
      </c>
      <c r="B8" t="s">
        <v>16</v>
      </c>
      <c r="C8">
        <v>478</v>
      </c>
      <c r="D8">
        <v>591</v>
      </c>
      <c r="E8">
        <v>2</v>
      </c>
      <c r="F8">
        <v>1071</v>
      </c>
      <c r="G8" s="1">
        <f>(Table13[[#This Row],[Women]]/Table13[[#This Row],[Total]])</f>
        <v>0.44631185807656398</v>
      </c>
      <c r="H8">
        <v>73</v>
      </c>
      <c r="I8">
        <v>264</v>
      </c>
      <c r="J8">
        <v>337</v>
      </c>
      <c r="K8" s="1">
        <f>Table13[[#This Row],[Women2]]/Table13[[#This Row],[Total4]]</f>
        <v>0.21661721068249259</v>
      </c>
      <c r="L8">
        <v>75</v>
      </c>
      <c r="M8">
        <v>69</v>
      </c>
      <c r="N8">
        <v>1</v>
      </c>
      <c r="O8">
        <v>145</v>
      </c>
      <c r="P8" s="1">
        <f>Table13[[#This Row],[Women6]]/Table13[[#This Row],[Total9]]</f>
        <v>0.51724137931034486</v>
      </c>
      <c r="Q8">
        <v>330</v>
      </c>
      <c r="R8">
        <v>258</v>
      </c>
      <c r="S8">
        <v>1</v>
      </c>
      <c r="T8">
        <v>589</v>
      </c>
      <c r="U8" s="1">
        <f>Table13[[#This Row],[Women11]]/Table13[[#This Row],[Total14]]</f>
        <v>0.56027164685908315</v>
      </c>
    </row>
    <row r="9" spans="1:21" x14ac:dyDescent="0.25">
      <c r="A9" t="s">
        <v>17</v>
      </c>
      <c r="B9" t="s">
        <v>18</v>
      </c>
      <c r="C9">
        <v>139</v>
      </c>
      <c r="D9">
        <v>185</v>
      </c>
      <c r="F9">
        <v>324</v>
      </c>
      <c r="G9" s="1">
        <f>(Table13[[#This Row],[Women]]/Table13[[#This Row],[Total]])</f>
        <v>0.42901234567901236</v>
      </c>
      <c r="H9">
        <v>28</v>
      </c>
      <c r="I9">
        <v>86</v>
      </c>
      <c r="J9">
        <v>114</v>
      </c>
      <c r="K9" s="1">
        <f>Table13[[#This Row],[Women2]]/Table13[[#This Row],[Total4]]</f>
        <v>0.24561403508771928</v>
      </c>
      <c r="L9">
        <v>31</v>
      </c>
      <c r="M9">
        <v>33</v>
      </c>
      <c r="O9">
        <v>64</v>
      </c>
      <c r="P9" s="1">
        <f>Table13[[#This Row],[Women6]]/Table13[[#This Row],[Total9]]</f>
        <v>0.484375</v>
      </c>
      <c r="Q9">
        <v>80</v>
      </c>
      <c r="R9">
        <v>66</v>
      </c>
      <c r="T9">
        <v>146</v>
      </c>
      <c r="U9" s="1">
        <f>Table13[[#This Row],[Women11]]/Table13[[#This Row],[Total14]]</f>
        <v>0.54794520547945202</v>
      </c>
    </row>
    <row r="10" spans="1:21" x14ac:dyDescent="0.25">
      <c r="A10" t="s">
        <v>19</v>
      </c>
      <c r="B10" t="s">
        <v>20</v>
      </c>
      <c r="C10">
        <v>21</v>
      </c>
      <c r="D10">
        <v>39</v>
      </c>
      <c r="F10">
        <v>60</v>
      </c>
      <c r="G10" s="1">
        <f>(Table13[[#This Row],[Women]]/Table13[[#This Row],[Total]])</f>
        <v>0.35</v>
      </c>
      <c r="H10">
        <v>4</v>
      </c>
      <c r="I10">
        <v>26</v>
      </c>
      <c r="J10">
        <v>30</v>
      </c>
      <c r="K10" s="1">
        <f>Table13[[#This Row],[Women2]]/Table13[[#This Row],[Total4]]</f>
        <v>0.13333333333333333</v>
      </c>
      <c r="L10">
        <v>6</v>
      </c>
      <c r="M10">
        <v>4</v>
      </c>
      <c r="O10">
        <v>10</v>
      </c>
      <c r="P10" s="1">
        <f>Table13[[#This Row],[Women6]]/Table13[[#This Row],[Total9]]</f>
        <v>0.6</v>
      </c>
      <c r="Q10">
        <v>11</v>
      </c>
      <c r="R10">
        <v>9</v>
      </c>
      <c r="T10">
        <v>20</v>
      </c>
      <c r="U10" s="1">
        <f>Table13[[#This Row],[Women11]]/Table13[[#This Row],[Total14]]</f>
        <v>0.55000000000000004</v>
      </c>
    </row>
    <row r="11" spans="1:21" x14ac:dyDescent="0.25">
      <c r="A11" t="s">
        <v>21</v>
      </c>
      <c r="B11" t="s">
        <v>22</v>
      </c>
      <c r="C11">
        <v>9</v>
      </c>
      <c r="D11">
        <v>9</v>
      </c>
      <c r="F11">
        <v>18</v>
      </c>
      <c r="G11" s="1">
        <f>(Table13[[#This Row],[Women]]/Table13[[#This Row],[Total]])</f>
        <v>0.5</v>
      </c>
      <c r="H11">
        <v>0</v>
      </c>
      <c r="I11">
        <v>2</v>
      </c>
      <c r="J11">
        <v>2</v>
      </c>
      <c r="K11" s="1">
        <f>Table13[[#This Row],[Women2]]/Table13[[#This Row],[Total4]]</f>
        <v>0</v>
      </c>
      <c r="P11" s="1"/>
      <c r="Q11">
        <v>9</v>
      </c>
      <c r="R11">
        <v>7</v>
      </c>
      <c r="T11">
        <v>16</v>
      </c>
      <c r="U11" s="1">
        <f>Table13[[#This Row],[Women11]]/Table13[[#This Row],[Total14]]</f>
        <v>0.5625</v>
      </c>
    </row>
    <row r="12" spans="1:21" x14ac:dyDescent="0.25">
      <c r="A12" t="s">
        <v>23</v>
      </c>
      <c r="B12" t="s">
        <v>24</v>
      </c>
      <c r="C12">
        <v>17</v>
      </c>
      <c r="D12">
        <v>13</v>
      </c>
      <c r="F12">
        <v>30</v>
      </c>
      <c r="G12" s="1">
        <f>(Table13[[#This Row],[Women]]/Table13[[#This Row],[Total]])</f>
        <v>0.56666666666666665</v>
      </c>
      <c r="H12">
        <v>10</v>
      </c>
      <c r="I12">
        <v>8</v>
      </c>
      <c r="J12">
        <v>18</v>
      </c>
      <c r="K12" s="1">
        <f>Table13[[#This Row],[Women2]]/Table13[[#This Row],[Total4]]</f>
        <v>0.55555555555555558</v>
      </c>
      <c r="L12">
        <v>1</v>
      </c>
      <c r="M12">
        <v>2</v>
      </c>
      <c r="O12">
        <v>3</v>
      </c>
      <c r="P12" s="1">
        <f>Table13[[#This Row],[Women6]]/Table13[[#This Row],[Total9]]</f>
        <v>0.33333333333333331</v>
      </c>
      <c r="Q12">
        <v>6</v>
      </c>
      <c r="R12">
        <v>3</v>
      </c>
      <c r="T12">
        <v>9</v>
      </c>
      <c r="U12" s="1">
        <f>Table13[[#This Row],[Women11]]/Table13[[#This Row],[Total14]]</f>
        <v>0.66666666666666663</v>
      </c>
    </row>
    <row r="13" spans="1:21" x14ac:dyDescent="0.25">
      <c r="A13" t="s">
        <v>25</v>
      </c>
      <c r="B13" t="s">
        <v>26</v>
      </c>
      <c r="C13">
        <v>194</v>
      </c>
      <c r="D13">
        <v>380</v>
      </c>
      <c r="F13">
        <v>574</v>
      </c>
      <c r="G13" s="1">
        <f>(Table13[[#This Row],[Women]]/Table13[[#This Row],[Total]])</f>
        <v>0.33797909407665505</v>
      </c>
      <c r="H13">
        <v>38</v>
      </c>
      <c r="I13">
        <v>190</v>
      </c>
      <c r="J13">
        <v>228</v>
      </c>
      <c r="K13" s="1">
        <f>Table13[[#This Row],[Women2]]/Table13[[#This Row],[Total4]]</f>
        <v>0.16666666666666666</v>
      </c>
      <c r="L13">
        <v>38</v>
      </c>
      <c r="M13">
        <v>70</v>
      </c>
      <c r="O13">
        <v>108</v>
      </c>
      <c r="P13" s="1">
        <f>Table13[[#This Row],[Women6]]/Table13[[#This Row],[Total9]]</f>
        <v>0.35185185185185186</v>
      </c>
      <c r="Q13">
        <v>118</v>
      </c>
      <c r="R13">
        <v>120</v>
      </c>
      <c r="T13">
        <v>238</v>
      </c>
      <c r="U13" s="1">
        <f>Table13[[#This Row],[Women11]]/Table13[[#This Row],[Total14]]</f>
        <v>0.49579831932773111</v>
      </c>
    </row>
    <row r="14" spans="1:21" x14ac:dyDescent="0.25">
      <c r="A14" t="s">
        <v>27</v>
      </c>
      <c r="B14" t="s">
        <v>28</v>
      </c>
      <c r="C14">
        <v>80</v>
      </c>
      <c r="D14">
        <v>164</v>
      </c>
      <c r="F14">
        <v>244</v>
      </c>
      <c r="G14" s="1">
        <f>(Table13[[#This Row],[Women]]/Table13[[#This Row],[Total]])</f>
        <v>0.32786885245901637</v>
      </c>
      <c r="H14">
        <v>18</v>
      </c>
      <c r="I14">
        <v>97</v>
      </c>
      <c r="J14">
        <v>115</v>
      </c>
      <c r="K14" s="1">
        <f>Table13[[#This Row],[Women2]]/Table13[[#This Row],[Total4]]</f>
        <v>0.15652173913043479</v>
      </c>
      <c r="L14">
        <v>10</v>
      </c>
      <c r="M14">
        <v>27</v>
      </c>
      <c r="O14">
        <v>37</v>
      </c>
      <c r="P14" s="1">
        <f>Table13[[#This Row],[Women6]]/Table13[[#This Row],[Total9]]</f>
        <v>0.27027027027027029</v>
      </c>
      <c r="Q14">
        <v>52</v>
      </c>
      <c r="R14">
        <v>40</v>
      </c>
      <c r="T14">
        <v>92</v>
      </c>
      <c r="U14" s="1">
        <f>Table13[[#This Row],[Women11]]/Table13[[#This Row],[Total14]]</f>
        <v>0.56521739130434778</v>
      </c>
    </row>
    <row r="15" spans="1:21" x14ac:dyDescent="0.25">
      <c r="A15" t="s">
        <v>29</v>
      </c>
      <c r="B15" t="s">
        <v>30</v>
      </c>
      <c r="C15">
        <v>2</v>
      </c>
      <c r="D15">
        <v>4</v>
      </c>
      <c r="F15">
        <v>6</v>
      </c>
      <c r="G15" s="1">
        <f>(Table13[[#This Row],[Women]]/Table13[[#This Row],[Total]])</f>
        <v>0.33333333333333331</v>
      </c>
      <c r="K15" s="1"/>
      <c r="P15" s="1"/>
      <c r="Q15">
        <v>2</v>
      </c>
      <c r="R15">
        <v>4</v>
      </c>
      <c r="T15">
        <v>6</v>
      </c>
      <c r="U15" s="1">
        <f>Table13[[#This Row],[Women11]]/Table13[[#This Row],[Total14]]</f>
        <v>0.33333333333333331</v>
      </c>
    </row>
    <row r="16" spans="1:21" x14ac:dyDescent="0.25">
      <c r="A16" t="s">
        <v>31</v>
      </c>
      <c r="B16" t="s">
        <v>32</v>
      </c>
      <c r="C16">
        <v>39</v>
      </c>
      <c r="D16">
        <v>95</v>
      </c>
      <c r="F16">
        <v>134</v>
      </c>
      <c r="G16" s="1">
        <f>(Table13[[#This Row],[Women]]/Table13[[#This Row],[Total]])</f>
        <v>0.29104477611940299</v>
      </c>
      <c r="H16">
        <v>14</v>
      </c>
      <c r="I16">
        <v>76</v>
      </c>
      <c r="J16">
        <v>90</v>
      </c>
      <c r="K16" s="1">
        <f>Table13[[#This Row],[Women2]]/Table13[[#This Row],[Total4]]</f>
        <v>0.15555555555555556</v>
      </c>
      <c r="L16">
        <v>9</v>
      </c>
      <c r="M16">
        <v>4</v>
      </c>
      <c r="O16">
        <v>13</v>
      </c>
      <c r="P16" s="1">
        <f>Table13[[#This Row],[Women6]]/Table13[[#This Row],[Total9]]</f>
        <v>0.69230769230769229</v>
      </c>
      <c r="Q16">
        <v>16</v>
      </c>
      <c r="R16">
        <v>15</v>
      </c>
      <c r="T16">
        <v>31</v>
      </c>
      <c r="U16" s="1">
        <f>Table13[[#This Row],[Women11]]/Table13[[#This Row],[Total14]]</f>
        <v>0.5161290322580645</v>
      </c>
    </row>
    <row r="17" spans="1:21" x14ac:dyDescent="0.25">
      <c r="A17" t="s">
        <v>33</v>
      </c>
      <c r="B17" t="s">
        <v>34</v>
      </c>
      <c r="C17">
        <v>12</v>
      </c>
      <c r="D17">
        <v>15</v>
      </c>
      <c r="F17">
        <v>27</v>
      </c>
      <c r="G17" s="1">
        <f>(Table13[[#This Row],[Women]]/Table13[[#This Row],[Total]])</f>
        <v>0.44444444444444442</v>
      </c>
      <c r="H17">
        <v>6</v>
      </c>
      <c r="I17">
        <v>9</v>
      </c>
      <c r="J17">
        <v>15</v>
      </c>
      <c r="K17" s="1">
        <f>Table13[[#This Row],[Women2]]/Table13[[#This Row],[Total4]]</f>
        <v>0.4</v>
      </c>
      <c r="L17">
        <v>1</v>
      </c>
      <c r="M17">
        <v>2</v>
      </c>
      <c r="O17">
        <v>3</v>
      </c>
      <c r="P17" s="1">
        <f>Table13[[#This Row],[Women6]]/Table13[[#This Row],[Total9]]</f>
        <v>0.33333333333333331</v>
      </c>
      <c r="Q17">
        <v>5</v>
      </c>
      <c r="R17">
        <v>4</v>
      </c>
      <c r="T17">
        <v>9</v>
      </c>
      <c r="U17" s="1">
        <f>Table13[[#This Row],[Women11]]/Table13[[#This Row],[Total14]]</f>
        <v>0.55555555555555558</v>
      </c>
    </row>
    <row r="18" spans="1:21" x14ac:dyDescent="0.25">
      <c r="A18" t="s">
        <v>35</v>
      </c>
      <c r="B18" t="s">
        <v>36</v>
      </c>
      <c r="C18">
        <v>128</v>
      </c>
      <c r="D18">
        <v>261</v>
      </c>
      <c r="F18">
        <v>389</v>
      </c>
      <c r="G18" s="1">
        <f>(Table13[[#This Row],[Women]]/Table13[[#This Row],[Total]])</f>
        <v>0.32904884318766064</v>
      </c>
      <c r="H18">
        <v>43</v>
      </c>
      <c r="I18">
        <v>149</v>
      </c>
      <c r="J18">
        <v>192</v>
      </c>
      <c r="K18" s="1">
        <f>Table13[[#This Row],[Women2]]/Table13[[#This Row],[Total4]]</f>
        <v>0.22395833333333334</v>
      </c>
      <c r="L18">
        <v>30</v>
      </c>
      <c r="M18">
        <v>45</v>
      </c>
      <c r="O18">
        <v>75</v>
      </c>
      <c r="P18" s="1">
        <f>Table13[[#This Row],[Women6]]/Table13[[#This Row],[Total9]]</f>
        <v>0.4</v>
      </c>
      <c r="Q18">
        <v>55</v>
      </c>
      <c r="R18">
        <v>67</v>
      </c>
      <c r="T18">
        <v>122</v>
      </c>
      <c r="U18" s="1">
        <f>Table13[[#This Row],[Women11]]/Table13[[#This Row],[Total14]]</f>
        <v>0.45081967213114754</v>
      </c>
    </row>
    <row r="19" spans="1:21" x14ac:dyDescent="0.25">
      <c r="A19" t="s">
        <v>37</v>
      </c>
      <c r="B19" t="s">
        <v>38</v>
      </c>
      <c r="C19">
        <v>6</v>
      </c>
      <c r="D19">
        <v>17</v>
      </c>
      <c r="F19">
        <v>23</v>
      </c>
      <c r="G19" s="1">
        <f>(Table13[[#This Row],[Women]]/Table13[[#This Row],[Total]])</f>
        <v>0.2608695652173913</v>
      </c>
      <c r="H19">
        <v>4</v>
      </c>
      <c r="I19">
        <v>9</v>
      </c>
      <c r="J19">
        <v>13</v>
      </c>
      <c r="K19" s="1">
        <f>Table13[[#This Row],[Women2]]/Table13[[#This Row],[Total4]]</f>
        <v>0.30769230769230771</v>
      </c>
      <c r="L19">
        <v>1</v>
      </c>
      <c r="M19">
        <v>1</v>
      </c>
      <c r="O19">
        <v>2</v>
      </c>
      <c r="P19" s="1">
        <f>Table13[[#This Row],[Women6]]/Table13[[#This Row],[Total9]]</f>
        <v>0.5</v>
      </c>
      <c r="Q19">
        <v>1</v>
      </c>
      <c r="R19">
        <v>7</v>
      </c>
      <c r="T19">
        <v>8</v>
      </c>
      <c r="U19" s="1">
        <f>Table13[[#This Row],[Women11]]/Table13[[#This Row],[Total14]]</f>
        <v>0.125</v>
      </c>
    </row>
    <row r="20" spans="1:21" x14ac:dyDescent="0.25">
      <c r="A20" t="s">
        <v>39</v>
      </c>
      <c r="B20" t="s">
        <v>40</v>
      </c>
      <c r="C20">
        <v>71</v>
      </c>
      <c r="D20">
        <v>145</v>
      </c>
      <c r="F20">
        <v>216</v>
      </c>
      <c r="G20" s="1">
        <f>(Table13[[#This Row],[Women]]/Table13[[#This Row],[Total]])</f>
        <v>0.32870370370370372</v>
      </c>
      <c r="H20">
        <v>14</v>
      </c>
      <c r="I20">
        <v>83</v>
      </c>
      <c r="J20">
        <v>97</v>
      </c>
      <c r="K20" s="1">
        <f>Table13[[#This Row],[Women2]]/Table13[[#This Row],[Total4]]</f>
        <v>0.14432989690721648</v>
      </c>
      <c r="L20">
        <v>18</v>
      </c>
      <c r="M20">
        <v>23</v>
      </c>
      <c r="O20">
        <v>41</v>
      </c>
      <c r="P20" s="1">
        <f>Table13[[#This Row],[Women6]]/Table13[[#This Row],[Total9]]</f>
        <v>0.43902439024390244</v>
      </c>
      <c r="Q20">
        <v>39</v>
      </c>
      <c r="R20">
        <v>39</v>
      </c>
      <c r="T20">
        <v>78</v>
      </c>
      <c r="U20" s="1">
        <f>Table13[[#This Row],[Women11]]/Table13[[#This Row],[Total14]]</f>
        <v>0.5</v>
      </c>
    </row>
    <row r="21" spans="1:21" x14ac:dyDescent="0.25">
      <c r="A21" t="s">
        <v>41</v>
      </c>
      <c r="B21" t="s">
        <v>42</v>
      </c>
      <c r="C21">
        <v>4</v>
      </c>
      <c r="D21">
        <v>34</v>
      </c>
      <c r="F21">
        <v>38</v>
      </c>
      <c r="G21" s="1">
        <f>(Table13[[#This Row],[Women]]/Table13[[#This Row],[Total]])</f>
        <v>0.10526315789473684</v>
      </c>
      <c r="H21">
        <v>2</v>
      </c>
      <c r="I21">
        <v>27</v>
      </c>
      <c r="J21">
        <v>29</v>
      </c>
      <c r="K21" s="1">
        <f>Table13[[#This Row],[Women2]]/Table13[[#This Row],[Total4]]</f>
        <v>6.8965517241379309E-2</v>
      </c>
      <c r="L21">
        <v>2</v>
      </c>
      <c r="M21">
        <v>4</v>
      </c>
      <c r="O21">
        <v>6</v>
      </c>
      <c r="P21" s="1">
        <f>Table13[[#This Row],[Women6]]/Table13[[#This Row],[Total9]]</f>
        <v>0.33333333333333331</v>
      </c>
      <c r="Q21">
        <v>0</v>
      </c>
      <c r="R21">
        <v>3</v>
      </c>
      <c r="T21">
        <v>3</v>
      </c>
      <c r="U21" s="1">
        <f>Table13[[#This Row],[Women11]]/Table13[[#This Row],[Total14]]</f>
        <v>0</v>
      </c>
    </row>
    <row r="22" spans="1:21" x14ac:dyDescent="0.25">
      <c r="A22" t="s">
        <v>43</v>
      </c>
      <c r="B22" t="s">
        <v>44</v>
      </c>
      <c r="C22">
        <v>4</v>
      </c>
      <c r="D22">
        <v>6</v>
      </c>
      <c r="F22">
        <v>10</v>
      </c>
      <c r="G22" s="1">
        <f>(Table13[[#This Row],[Women]]/Table13[[#This Row],[Total]])</f>
        <v>0.4</v>
      </c>
      <c r="H22">
        <v>1</v>
      </c>
      <c r="I22">
        <v>2</v>
      </c>
      <c r="J22">
        <v>3</v>
      </c>
      <c r="K22" s="1">
        <f>Table13[[#This Row],[Women2]]/Table13[[#This Row],[Total4]]</f>
        <v>0.33333333333333331</v>
      </c>
      <c r="L22">
        <v>0</v>
      </c>
      <c r="M22">
        <v>1</v>
      </c>
      <c r="O22">
        <v>1</v>
      </c>
      <c r="P22" s="1">
        <f>Table13[[#This Row],[Women6]]/Table13[[#This Row],[Total9]]</f>
        <v>0</v>
      </c>
      <c r="Q22">
        <v>3</v>
      </c>
      <c r="R22">
        <v>3</v>
      </c>
      <c r="T22">
        <v>6</v>
      </c>
      <c r="U22" s="1">
        <f>Table13[[#This Row],[Women11]]/Table13[[#This Row],[Total14]]</f>
        <v>0.5</v>
      </c>
    </row>
    <row r="23" spans="1:21" x14ac:dyDescent="0.25">
      <c r="A23" t="s">
        <v>45</v>
      </c>
      <c r="B23" t="s">
        <v>46</v>
      </c>
      <c r="C23">
        <v>67</v>
      </c>
      <c r="D23">
        <v>136</v>
      </c>
      <c r="E23">
        <v>1</v>
      </c>
      <c r="F23">
        <v>204</v>
      </c>
      <c r="G23" s="1">
        <f>(Table13[[#This Row],[Women]]/Table13[[#This Row],[Total]])</f>
        <v>0.32843137254901961</v>
      </c>
      <c r="H23">
        <v>20</v>
      </c>
      <c r="I23">
        <v>92</v>
      </c>
      <c r="J23">
        <v>112</v>
      </c>
      <c r="K23" s="1">
        <f>Table13[[#This Row],[Women2]]/Table13[[#This Row],[Total4]]</f>
        <v>0.17857142857142858</v>
      </c>
      <c r="L23">
        <v>17</v>
      </c>
      <c r="M23">
        <v>15</v>
      </c>
      <c r="O23">
        <v>32</v>
      </c>
      <c r="P23" s="1">
        <f>Table13[[#This Row],[Women6]]/Table13[[#This Row],[Total9]]</f>
        <v>0.53125</v>
      </c>
      <c r="Q23">
        <v>30</v>
      </c>
      <c r="R23">
        <v>29</v>
      </c>
      <c r="S23">
        <v>1</v>
      </c>
      <c r="T23">
        <v>60</v>
      </c>
      <c r="U23" s="1">
        <f>Table13[[#This Row],[Women11]]/Table13[[#This Row],[Total14]]</f>
        <v>0.5</v>
      </c>
    </row>
    <row r="24" spans="1:21" x14ac:dyDescent="0.25">
      <c r="A24" t="s">
        <v>47</v>
      </c>
      <c r="B24" t="s">
        <v>48</v>
      </c>
      <c r="C24">
        <v>40</v>
      </c>
      <c r="D24">
        <v>52</v>
      </c>
      <c r="F24">
        <v>92</v>
      </c>
      <c r="G24" s="1">
        <f>(Table13[[#This Row],[Women]]/Table13[[#This Row],[Total]])</f>
        <v>0.43478260869565216</v>
      </c>
      <c r="H24">
        <v>16</v>
      </c>
      <c r="I24">
        <v>29</v>
      </c>
      <c r="J24">
        <v>45</v>
      </c>
      <c r="K24" s="1">
        <f>Table13[[#This Row],[Women2]]/Table13[[#This Row],[Total4]]</f>
        <v>0.35555555555555557</v>
      </c>
      <c r="L24">
        <v>5</v>
      </c>
      <c r="M24">
        <v>9</v>
      </c>
      <c r="O24">
        <v>14</v>
      </c>
      <c r="P24" s="1">
        <f>Table13[[#This Row],[Women6]]/Table13[[#This Row],[Total9]]</f>
        <v>0.35714285714285715</v>
      </c>
      <c r="Q24">
        <v>19</v>
      </c>
      <c r="R24">
        <v>14</v>
      </c>
      <c r="T24">
        <v>33</v>
      </c>
      <c r="U24" s="1">
        <f>Table13[[#This Row],[Women11]]/Table13[[#This Row],[Total14]]</f>
        <v>0.5757575757575758</v>
      </c>
    </row>
    <row r="25" spans="1:21" x14ac:dyDescent="0.25">
      <c r="A25" t="s">
        <v>49</v>
      </c>
      <c r="B25" t="s">
        <v>50</v>
      </c>
      <c r="C25">
        <v>17</v>
      </c>
      <c r="D25">
        <v>55</v>
      </c>
      <c r="F25">
        <v>72</v>
      </c>
      <c r="G25" s="1">
        <f>(Table13[[#This Row],[Women]]/Table13[[#This Row],[Total]])</f>
        <v>0.2361111111111111</v>
      </c>
      <c r="H25">
        <v>10</v>
      </c>
      <c r="I25">
        <v>48</v>
      </c>
      <c r="J25">
        <v>58</v>
      </c>
      <c r="K25" s="1">
        <f>Table13[[#This Row],[Women2]]/Table13[[#This Row],[Total4]]</f>
        <v>0.17241379310344829</v>
      </c>
      <c r="L25">
        <v>2</v>
      </c>
      <c r="M25">
        <v>4</v>
      </c>
      <c r="O25">
        <v>6</v>
      </c>
      <c r="P25" s="1">
        <f>Table13[[#This Row],[Women6]]/Table13[[#This Row],[Total9]]</f>
        <v>0.33333333333333331</v>
      </c>
      <c r="Q25">
        <v>5</v>
      </c>
      <c r="R25">
        <v>3</v>
      </c>
      <c r="T25">
        <v>8</v>
      </c>
      <c r="U25" s="1">
        <f>Table13[[#This Row],[Women11]]/Table13[[#This Row],[Total14]]</f>
        <v>0.625</v>
      </c>
    </row>
    <row r="26" spans="1:21" x14ac:dyDescent="0.25">
      <c r="A26" t="s">
        <v>51</v>
      </c>
      <c r="B26" t="s">
        <v>52</v>
      </c>
      <c r="C26">
        <v>71</v>
      </c>
      <c r="D26">
        <v>207</v>
      </c>
      <c r="E26">
        <v>1</v>
      </c>
      <c r="F26">
        <v>279</v>
      </c>
      <c r="G26" s="1">
        <f>(Table13[[#This Row],[Women]]/Table13[[#This Row],[Total]])</f>
        <v>0.25448028673835127</v>
      </c>
      <c r="H26">
        <v>28</v>
      </c>
      <c r="I26">
        <v>146</v>
      </c>
      <c r="J26">
        <v>174</v>
      </c>
      <c r="K26" s="1">
        <f>Table13[[#This Row],[Women2]]/Table13[[#This Row],[Total4]]</f>
        <v>0.16091954022988506</v>
      </c>
      <c r="L26">
        <v>11</v>
      </c>
      <c r="M26">
        <v>26</v>
      </c>
      <c r="O26">
        <v>37</v>
      </c>
      <c r="P26" s="1">
        <f>Table13[[#This Row],[Women6]]/Table13[[#This Row],[Total9]]</f>
        <v>0.29729729729729731</v>
      </c>
      <c r="Q26">
        <v>32</v>
      </c>
      <c r="R26">
        <v>35</v>
      </c>
      <c r="S26">
        <v>1</v>
      </c>
      <c r="T26">
        <v>68</v>
      </c>
      <c r="U26" s="1">
        <f>Table13[[#This Row],[Women11]]/Table13[[#This Row],[Total14]]</f>
        <v>0.47058823529411764</v>
      </c>
    </row>
    <row r="27" spans="1:21" x14ac:dyDescent="0.25">
      <c r="A27" t="s">
        <v>53</v>
      </c>
      <c r="B27" t="s">
        <v>54</v>
      </c>
      <c r="C27">
        <v>82</v>
      </c>
      <c r="D27">
        <v>156</v>
      </c>
      <c r="F27">
        <v>238</v>
      </c>
      <c r="G27" s="1">
        <f>(Table13[[#This Row],[Women]]/Table13[[#This Row],[Total]])</f>
        <v>0.34453781512605042</v>
      </c>
      <c r="H27">
        <v>33</v>
      </c>
      <c r="I27">
        <v>116</v>
      </c>
      <c r="J27">
        <v>149</v>
      </c>
      <c r="K27" s="1">
        <f>Table13[[#This Row],[Women2]]/Table13[[#This Row],[Total4]]</f>
        <v>0.22147651006711411</v>
      </c>
      <c r="L27">
        <v>13</v>
      </c>
      <c r="M27">
        <v>16</v>
      </c>
      <c r="O27">
        <v>29</v>
      </c>
      <c r="P27" s="1">
        <f>Table13[[#This Row],[Women6]]/Table13[[#This Row],[Total9]]</f>
        <v>0.44827586206896552</v>
      </c>
      <c r="Q27">
        <v>36</v>
      </c>
      <c r="R27">
        <v>24</v>
      </c>
      <c r="T27">
        <v>60</v>
      </c>
      <c r="U27" s="1">
        <f>Table13[[#This Row],[Women11]]/Table13[[#This Row],[Total14]]</f>
        <v>0.6</v>
      </c>
    </row>
    <row r="28" spans="1:21" x14ac:dyDescent="0.25">
      <c r="A28" t="s">
        <v>55</v>
      </c>
      <c r="B28" t="s">
        <v>56</v>
      </c>
      <c r="C28">
        <v>58</v>
      </c>
      <c r="D28">
        <v>119</v>
      </c>
      <c r="F28">
        <v>177</v>
      </c>
      <c r="G28" s="1">
        <f>(Table13[[#This Row],[Women]]/Table13[[#This Row],[Total]])</f>
        <v>0.32768361581920902</v>
      </c>
      <c r="H28">
        <v>14</v>
      </c>
      <c r="I28">
        <v>75</v>
      </c>
      <c r="J28">
        <v>89</v>
      </c>
      <c r="K28" s="1">
        <f>Table13[[#This Row],[Women2]]/Table13[[#This Row],[Total4]]</f>
        <v>0.15730337078651685</v>
      </c>
      <c r="L28">
        <v>12</v>
      </c>
      <c r="M28">
        <v>22</v>
      </c>
      <c r="O28">
        <v>34</v>
      </c>
      <c r="P28" s="1">
        <f>Table13[[#This Row],[Women6]]/Table13[[#This Row],[Total9]]</f>
        <v>0.35294117647058826</v>
      </c>
      <c r="Q28">
        <v>32</v>
      </c>
      <c r="R28">
        <v>22</v>
      </c>
      <c r="T28">
        <v>54</v>
      </c>
      <c r="U28" s="1">
        <f>Table13[[#This Row],[Women11]]/Table13[[#This Row],[Total14]]</f>
        <v>0.59259259259259256</v>
      </c>
    </row>
    <row r="29" spans="1:21" x14ac:dyDescent="0.25">
      <c r="A29" t="s">
        <v>57</v>
      </c>
      <c r="B29" t="s">
        <v>58</v>
      </c>
      <c r="C29">
        <v>4</v>
      </c>
      <c r="D29">
        <v>7</v>
      </c>
      <c r="F29">
        <v>11</v>
      </c>
      <c r="G29" s="1">
        <f>(Table13[[#This Row],[Women]]/Table13[[#This Row],[Total]])</f>
        <v>0.36363636363636365</v>
      </c>
      <c r="H29">
        <v>2</v>
      </c>
      <c r="I29">
        <v>4</v>
      </c>
      <c r="J29">
        <v>6</v>
      </c>
      <c r="K29" s="1">
        <f>Table13[[#This Row],[Women2]]/Table13[[#This Row],[Total4]]</f>
        <v>0.33333333333333331</v>
      </c>
      <c r="P29" s="1"/>
      <c r="Q29">
        <v>2</v>
      </c>
      <c r="R29">
        <v>3</v>
      </c>
      <c r="T29">
        <v>5</v>
      </c>
      <c r="U29" s="1">
        <f>Table13[[#This Row],[Women11]]/Table13[[#This Row],[Total14]]</f>
        <v>0.4</v>
      </c>
    </row>
    <row r="30" spans="1:21" x14ac:dyDescent="0.25">
      <c r="A30" t="s">
        <v>59</v>
      </c>
      <c r="B30" t="s">
        <v>60</v>
      </c>
      <c r="C30">
        <v>6</v>
      </c>
      <c r="D30">
        <v>13</v>
      </c>
      <c r="F30">
        <v>19</v>
      </c>
      <c r="G30" s="1">
        <f>(Table13[[#This Row],[Women]]/Table13[[#This Row],[Total]])</f>
        <v>0.31578947368421051</v>
      </c>
      <c r="H30">
        <v>2</v>
      </c>
      <c r="I30">
        <v>9</v>
      </c>
      <c r="J30">
        <v>11</v>
      </c>
      <c r="K30" s="1">
        <f>Table13[[#This Row],[Women2]]/Table13[[#This Row],[Total4]]</f>
        <v>0.18181818181818182</v>
      </c>
      <c r="L30">
        <v>0</v>
      </c>
      <c r="M30">
        <v>2</v>
      </c>
      <c r="O30">
        <v>2</v>
      </c>
      <c r="P30" s="1">
        <f>Table13[[#This Row],[Women6]]/Table13[[#This Row],[Total9]]</f>
        <v>0</v>
      </c>
      <c r="Q30">
        <v>4</v>
      </c>
      <c r="R30">
        <v>2</v>
      </c>
      <c r="T30">
        <v>6</v>
      </c>
      <c r="U30" s="1">
        <f>Table13[[#This Row],[Women11]]/Table13[[#This Row],[Total14]]</f>
        <v>0.66666666666666663</v>
      </c>
    </row>
    <row r="31" spans="1:21" x14ac:dyDescent="0.25">
      <c r="A31" t="s">
        <v>61</v>
      </c>
      <c r="B31" t="s">
        <v>62</v>
      </c>
      <c r="C31">
        <v>139</v>
      </c>
      <c r="D31">
        <v>362</v>
      </c>
      <c r="E31">
        <v>1</v>
      </c>
      <c r="F31">
        <v>502</v>
      </c>
      <c r="G31" s="1">
        <f>(Table13[[#This Row],[Women]]/Table13[[#This Row],[Total]])</f>
        <v>0.27689243027888444</v>
      </c>
      <c r="H31">
        <v>27</v>
      </c>
      <c r="I31">
        <v>207</v>
      </c>
      <c r="J31">
        <v>234</v>
      </c>
      <c r="K31" s="1">
        <f>Table13[[#This Row],[Women2]]/Table13[[#This Row],[Total4]]</f>
        <v>0.11538461538461539</v>
      </c>
      <c r="L31">
        <v>33</v>
      </c>
      <c r="M31">
        <v>64</v>
      </c>
      <c r="O31">
        <v>97</v>
      </c>
      <c r="P31" s="1">
        <f>Table13[[#This Row],[Women6]]/Table13[[#This Row],[Total9]]</f>
        <v>0.34020618556701032</v>
      </c>
      <c r="Q31">
        <v>79</v>
      </c>
      <c r="R31">
        <v>91</v>
      </c>
      <c r="S31">
        <v>1</v>
      </c>
      <c r="T31">
        <v>171</v>
      </c>
      <c r="U31" s="1">
        <f>Table13[[#This Row],[Women11]]/Table13[[#This Row],[Total14]]</f>
        <v>0.46198830409356723</v>
      </c>
    </row>
    <row r="32" spans="1:21" x14ac:dyDescent="0.25">
      <c r="A32" t="s">
        <v>63</v>
      </c>
      <c r="B32" t="s">
        <v>64</v>
      </c>
      <c r="C32">
        <v>5</v>
      </c>
      <c r="D32">
        <v>5</v>
      </c>
      <c r="F32">
        <v>10</v>
      </c>
      <c r="G32" s="1">
        <f>(Table13[[#This Row],[Women]]/Table13[[#This Row],[Total]])</f>
        <v>0.5</v>
      </c>
      <c r="H32">
        <v>1</v>
      </c>
      <c r="I32">
        <v>3</v>
      </c>
      <c r="J32">
        <v>4</v>
      </c>
      <c r="K32" s="1">
        <f>Table13[[#This Row],[Women2]]/Table13[[#This Row],[Total4]]</f>
        <v>0.25</v>
      </c>
      <c r="L32">
        <v>0</v>
      </c>
      <c r="M32">
        <v>1</v>
      </c>
      <c r="O32">
        <v>1</v>
      </c>
      <c r="P32" s="1">
        <f>Table13[[#This Row],[Women6]]/Table13[[#This Row],[Total9]]</f>
        <v>0</v>
      </c>
      <c r="Q32">
        <v>4</v>
      </c>
      <c r="R32">
        <v>1</v>
      </c>
      <c r="T32">
        <v>5</v>
      </c>
      <c r="U32" s="1">
        <f>Table13[[#This Row],[Women11]]/Table13[[#This Row],[Total14]]</f>
        <v>0.8</v>
      </c>
    </row>
    <row r="33" spans="1:21" x14ac:dyDescent="0.25">
      <c r="A33" t="s">
        <v>65</v>
      </c>
      <c r="B33" t="s">
        <v>66</v>
      </c>
      <c r="C33">
        <v>14</v>
      </c>
      <c r="D33">
        <v>40</v>
      </c>
      <c r="F33">
        <v>54</v>
      </c>
      <c r="G33" s="1">
        <f>(Table13[[#This Row],[Women]]/Table13[[#This Row],[Total]])</f>
        <v>0.25925925925925924</v>
      </c>
      <c r="H33">
        <v>4</v>
      </c>
      <c r="I33">
        <v>29</v>
      </c>
      <c r="J33">
        <v>33</v>
      </c>
      <c r="K33" s="1">
        <f>Table13[[#This Row],[Women2]]/Table13[[#This Row],[Total4]]</f>
        <v>0.12121212121212122</v>
      </c>
      <c r="L33">
        <v>4</v>
      </c>
      <c r="M33">
        <v>3</v>
      </c>
      <c r="O33">
        <v>7</v>
      </c>
      <c r="P33" s="1">
        <f>Table13[[#This Row],[Women6]]/Table13[[#This Row],[Total9]]</f>
        <v>0.5714285714285714</v>
      </c>
      <c r="Q33">
        <v>6</v>
      </c>
      <c r="R33">
        <v>8</v>
      </c>
      <c r="T33">
        <v>14</v>
      </c>
      <c r="U33" s="1">
        <f>Table13[[#This Row],[Women11]]/Table13[[#This Row],[Total14]]</f>
        <v>0.42857142857142855</v>
      </c>
    </row>
    <row r="34" spans="1:21" x14ac:dyDescent="0.25">
      <c r="A34" t="s">
        <v>67</v>
      </c>
      <c r="B34" t="s">
        <v>68</v>
      </c>
      <c r="C34">
        <v>23</v>
      </c>
      <c r="D34">
        <v>36</v>
      </c>
      <c r="F34">
        <v>59</v>
      </c>
      <c r="G34" s="1">
        <f>(Table13[[#This Row],[Women]]/Table13[[#This Row],[Total]])</f>
        <v>0.38983050847457629</v>
      </c>
      <c r="H34">
        <v>13</v>
      </c>
      <c r="I34">
        <v>31</v>
      </c>
      <c r="J34">
        <v>44</v>
      </c>
      <c r="K34" s="1">
        <f>Table13[[#This Row],[Women2]]/Table13[[#This Row],[Total4]]</f>
        <v>0.29545454545454547</v>
      </c>
      <c r="L34">
        <v>5</v>
      </c>
      <c r="M34">
        <v>2</v>
      </c>
      <c r="O34">
        <v>7</v>
      </c>
      <c r="P34" s="1">
        <f>Table13[[#This Row],[Women6]]/Table13[[#This Row],[Total9]]</f>
        <v>0.7142857142857143</v>
      </c>
      <c r="Q34">
        <v>5</v>
      </c>
      <c r="R34">
        <v>3</v>
      </c>
      <c r="T34">
        <v>8</v>
      </c>
      <c r="U34" s="1">
        <f>Table13[[#This Row],[Women11]]/Table13[[#This Row],[Total14]]</f>
        <v>0.625</v>
      </c>
    </row>
    <row r="35" spans="1:21" x14ac:dyDescent="0.25">
      <c r="A35" t="s">
        <v>69</v>
      </c>
      <c r="B35" t="s">
        <v>70</v>
      </c>
      <c r="C35">
        <v>10</v>
      </c>
      <c r="D35">
        <v>41</v>
      </c>
      <c r="F35">
        <v>51</v>
      </c>
      <c r="G35" s="1">
        <f>(Table13[[#This Row],[Women]]/Table13[[#This Row],[Total]])</f>
        <v>0.19607843137254902</v>
      </c>
      <c r="H35">
        <v>6</v>
      </c>
      <c r="I35">
        <v>29</v>
      </c>
      <c r="J35">
        <v>35</v>
      </c>
      <c r="K35" s="1">
        <f>Table13[[#This Row],[Women2]]/Table13[[#This Row],[Total4]]</f>
        <v>0.17142857142857143</v>
      </c>
      <c r="L35">
        <v>0</v>
      </c>
      <c r="M35">
        <v>3</v>
      </c>
      <c r="O35">
        <v>3</v>
      </c>
      <c r="P35" s="1">
        <f>Table13[[#This Row],[Women6]]/Table13[[#This Row],[Total9]]</f>
        <v>0</v>
      </c>
      <c r="Q35">
        <v>4</v>
      </c>
      <c r="R35">
        <v>9</v>
      </c>
      <c r="T35">
        <v>13</v>
      </c>
      <c r="U35" s="1">
        <f>Table13[[#This Row],[Women11]]/Table13[[#This Row],[Total14]]</f>
        <v>0.30769230769230771</v>
      </c>
    </row>
    <row r="36" spans="1:21" x14ac:dyDescent="0.25">
      <c r="A36" t="s">
        <v>71</v>
      </c>
      <c r="B36" t="s">
        <v>72</v>
      </c>
      <c r="C36">
        <v>19</v>
      </c>
      <c r="D36">
        <v>28</v>
      </c>
      <c r="F36">
        <v>47</v>
      </c>
      <c r="G36" s="1">
        <f>(Table13[[#This Row],[Women]]/Table13[[#This Row],[Total]])</f>
        <v>0.40425531914893614</v>
      </c>
      <c r="H36">
        <v>7</v>
      </c>
      <c r="I36">
        <v>18</v>
      </c>
      <c r="J36">
        <v>25</v>
      </c>
      <c r="K36" s="1">
        <f>Table13[[#This Row],[Women2]]/Table13[[#This Row],[Total4]]</f>
        <v>0.28000000000000003</v>
      </c>
      <c r="L36">
        <v>2</v>
      </c>
      <c r="M36">
        <v>6</v>
      </c>
      <c r="O36">
        <v>8</v>
      </c>
      <c r="P36" s="1">
        <f>Table13[[#This Row],[Women6]]/Table13[[#This Row],[Total9]]</f>
        <v>0.25</v>
      </c>
      <c r="Q36">
        <v>10</v>
      </c>
      <c r="R36">
        <v>4</v>
      </c>
      <c r="T36">
        <v>14</v>
      </c>
      <c r="U36" s="1">
        <f>Table13[[#This Row],[Women11]]/Table13[[#This Row],[Total14]]</f>
        <v>0.7142857142857143</v>
      </c>
    </row>
    <row r="37" spans="1:21" x14ac:dyDescent="0.25">
      <c r="A37" t="s">
        <v>73</v>
      </c>
      <c r="B37" t="s">
        <v>74</v>
      </c>
      <c r="C37">
        <v>28</v>
      </c>
      <c r="D37">
        <v>28</v>
      </c>
      <c r="F37">
        <v>56</v>
      </c>
      <c r="G37" s="1">
        <f>(Table13[[#This Row],[Women]]/Table13[[#This Row],[Total]])</f>
        <v>0.5</v>
      </c>
      <c r="H37">
        <v>4</v>
      </c>
      <c r="I37">
        <v>10</v>
      </c>
      <c r="J37">
        <v>14</v>
      </c>
      <c r="K37" s="1">
        <f>Table13[[#This Row],[Women2]]/Table13[[#This Row],[Total4]]</f>
        <v>0.2857142857142857</v>
      </c>
      <c r="L37">
        <v>4</v>
      </c>
      <c r="M37">
        <v>6</v>
      </c>
      <c r="O37">
        <v>10</v>
      </c>
      <c r="P37" s="1">
        <f>Table13[[#This Row],[Women6]]/Table13[[#This Row],[Total9]]</f>
        <v>0.4</v>
      </c>
      <c r="Q37">
        <v>20</v>
      </c>
      <c r="R37">
        <v>12</v>
      </c>
      <c r="T37">
        <v>32</v>
      </c>
      <c r="U37" s="1">
        <f>Table13[[#This Row],[Women11]]/Table13[[#This Row],[Total14]]</f>
        <v>0.625</v>
      </c>
    </row>
    <row r="38" spans="1:21" x14ac:dyDescent="0.25">
      <c r="A38" t="s">
        <v>75</v>
      </c>
      <c r="B38" t="s">
        <v>76</v>
      </c>
      <c r="C38">
        <v>18</v>
      </c>
      <c r="D38">
        <v>56</v>
      </c>
      <c r="F38">
        <v>74</v>
      </c>
      <c r="G38" s="1">
        <f>(Table13[[#This Row],[Women]]/Table13[[#This Row],[Total]])</f>
        <v>0.24324324324324326</v>
      </c>
      <c r="H38">
        <v>6</v>
      </c>
      <c r="I38">
        <v>39</v>
      </c>
      <c r="J38">
        <v>45</v>
      </c>
      <c r="K38" s="1">
        <f>Table13[[#This Row],[Women2]]/Table13[[#This Row],[Total4]]</f>
        <v>0.13333333333333333</v>
      </c>
      <c r="L38">
        <v>0</v>
      </c>
      <c r="M38">
        <v>7</v>
      </c>
      <c r="O38">
        <v>7</v>
      </c>
      <c r="P38" s="1">
        <f>Table13[[#This Row],[Women6]]/Table13[[#This Row],[Total9]]</f>
        <v>0</v>
      </c>
      <c r="Q38">
        <v>12</v>
      </c>
      <c r="R38">
        <v>10</v>
      </c>
      <c r="T38">
        <v>22</v>
      </c>
      <c r="U38" s="1">
        <f>Table13[[#This Row],[Women11]]/Table13[[#This Row],[Total14]]</f>
        <v>0.54545454545454541</v>
      </c>
    </row>
    <row r="39" spans="1:21" x14ac:dyDescent="0.25">
      <c r="A39" t="s">
        <v>77</v>
      </c>
      <c r="B39" t="s">
        <v>78</v>
      </c>
      <c r="C39">
        <v>54</v>
      </c>
      <c r="D39">
        <v>157</v>
      </c>
      <c r="F39">
        <v>211</v>
      </c>
      <c r="G39" s="1">
        <f>(Table13[[#This Row],[Women]]/Table13[[#This Row],[Total]])</f>
        <v>0.25592417061611372</v>
      </c>
      <c r="H39">
        <v>17</v>
      </c>
      <c r="I39">
        <v>93</v>
      </c>
      <c r="J39">
        <v>110</v>
      </c>
      <c r="K39" s="1">
        <f>Table13[[#This Row],[Women2]]/Table13[[#This Row],[Total4]]</f>
        <v>0.15454545454545454</v>
      </c>
      <c r="L39">
        <v>16</v>
      </c>
      <c r="M39">
        <v>17</v>
      </c>
      <c r="O39">
        <v>33</v>
      </c>
      <c r="P39" s="1">
        <f>Table13[[#This Row],[Women6]]/Table13[[#This Row],[Total9]]</f>
        <v>0.48484848484848486</v>
      </c>
      <c r="Q39">
        <v>21</v>
      </c>
      <c r="R39">
        <v>47</v>
      </c>
      <c r="T39">
        <v>68</v>
      </c>
      <c r="U39" s="1">
        <f>Table13[[#This Row],[Women11]]/Table13[[#This Row],[Total14]]</f>
        <v>0.30882352941176472</v>
      </c>
    </row>
    <row r="40" spans="1:21" x14ac:dyDescent="0.25">
      <c r="A40" t="s">
        <v>79</v>
      </c>
      <c r="B40" t="s">
        <v>80</v>
      </c>
      <c r="C40">
        <v>14</v>
      </c>
      <c r="D40">
        <v>51</v>
      </c>
      <c r="F40">
        <v>65</v>
      </c>
      <c r="G40" s="1">
        <f>(Table13[[#This Row],[Women]]/Table13[[#This Row],[Total]])</f>
        <v>0.2153846153846154</v>
      </c>
      <c r="H40">
        <v>4</v>
      </c>
      <c r="I40">
        <v>39</v>
      </c>
      <c r="J40">
        <v>43</v>
      </c>
      <c r="K40" s="1">
        <f>Table13[[#This Row],[Women2]]/Table13[[#This Row],[Total4]]</f>
        <v>9.3023255813953487E-2</v>
      </c>
      <c r="L40">
        <v>5</v>
      </c>
      <c r="M40">
        <v>5</v>
      </c>
      <c r="O40">
        <v>10</v>
      </c>
      <c r="P40" s="1">
        <f>Table13[[#This Row],[Women6]]/Table13[[#This Row],[Total9]]</f>
        <v>0.5</v>
      </c>
      <c r="Q40">
        <v>5</v>
      </c>
      <c r="R40">
        <v>7</v>
      </c>
      <c r="T40">
        <v>12</v>
      </c>
      <c r="U40" s="1">
        <f>Table13[[#This Row],[Women11]]/Table13[[#This Row],[Total14]]</f>
        <v>0.41666666666666669</v>
      </c>
    </row>
    <row r="41" spans="1:21" x14ac:dyDescent="0.25">
      <c r="A41" t="s">
        <v>81</v>
      </c>
      <c r="B41" t="s">
        <v>82</v>
      </c>
      <c r="C41">
        <v>62</v>
      </c>
      <c r="D41">
        <v>100</v>
      </c>
      <c r="F41">
        <v>162</v>
      </c>
      <c r="G41" s="1">
        <f>(Table13[[#This Row],[Women]]/Table13[[#This Row],[Total]])</f>
        <v>0.38271604938271603</v>
      </c>
      <c r="H41">
        <v>19</v>
      </c>
      <c r="I41">
        <v>68</v>
      </c>
      <c r="J41">
        <v>87</v>
      </c>
      <c r="K41" s="1">
        <f>Table13[[#This Row],[Women2]]/Table13[[#This Row],[Total4]]</f>
        <v>0.21839080459770116</v>
      </c>
      <c r="L41">
        <v>8</v>
      </c>
      <c r="M41">
        <v>8</v>
      </c>
      <c r="O41">
        <v>16</v>
      </c>
      <c r="P41" s="1">
        <f>Table13[[#This Row],[Women6]]/Table13[[#This Row],[Total9]]</f>
        <v>0.5</v>
      </c>
      <c r="Q41">
        <v>35</v>
      </c>
      <c r="R41">
        <v>24</v>
      </c>
      <c r="T41">
        <v>59</v>
      </c>
      <c r="U41" s="1">
        <f>Table13[[#This Row],[Women11]]/Table13[[#This Row],[Total14]]</f>
        <v>0.59322033898305082</v>
      </c>
    </row>
    <row r="42" spans="1:21" x14ac:dyDescent="0.25">
      <c r="A42" t="s">
        <v>83</v>
      </c>
      <c r="B42" t="s">
        <v>84</v>
      </c>
      <c r="C42">
        <v>57</v>
      </c>
      <c r="D42">
        <v>155</v>
      </c>
      <c r="F42">
        <v>212</v>
      </c>
      <c r="G42" s="1">
        <f>(Table13[[#This Row],[Women]]/Table13[[#This Row],[Total]])</f>
        <v>0.26886792452830188</v>
      </c>
      <c r="H42">
        <v>32</v>
      </c>
      <c r="I42">
        <v>117</v>
      </c>
      <c r="J42">
        <v>149</v>
      </c>
      <c r="K42" s="1">
        <f>Table13[[#This Row],[Women2]]/Table13[[#This Row],[Total4]]</f>
        <v>0.21476510067114093</v>
      </c>
      <c r="L42">
        <v>14</v>
      </c>
      <c r="M42">
        <v>16</v>
      </c>
      <c r="O42">
        <v>30</v>
      </c>
      <c r="P42" s="1">
        <f>Table13[[#This Row],[Women6]]/Table13[[#This Row],[Total9]]</f>
        <v>0.46666666666666667</v>
      </c>
      <c r="Q42">
        <v>11</v>
      </c>
      <c r="R42">
        <v>22</v>
      </c>
      <c r="T42">
        <v>33</v>
      </c>
      <c r="U42" s="1">
        <f>Table13[[#This Row],[Women11]]/Table13[[#This Row],[Total14]]</f>
        <v>0.33333333333333331</v>
      </c>
    </row>
    <row r="43" spans="1:21" x14ac:dyDescent="0.25">
      <c r="A43" t="s">
        <v>85</v>
      </c>
      <c r="B43" t="s">
        <v>86</v>
      </c>
      <c r="C43">
        <v>2</v>
      </c>
      <c r="D43">
        <v>16</v>
      </c>
      <c r="F43">
        <v>18</v>
      </c>
      <c r="G43" s="1">
        <f>(Table13[[#This Row],[Women]]/Table13[[#This Row],[Total]])</f>
        <v>0.1111111111111111</v>
      </c>
      <c r="H43">
        <v>0</v>
      </c>
      <c r="I43">
        <v>12</v>
      </c>
      <c r="J43">
        <v>12</v>
      </c>
      <c r="K43" s="1">
        <f>Table13[[#This Row],[Women2]]/Table13[[#This Row],[Total4]]</f>
        <v>0</v>
      </c>
      <c r="P43" s="1"/>
      <c r="Q43">
        <v>2</v>
      </c>
      <c r="R43">
        <v>4</v>
      </c>
      <c r="T43">
        <v>6</v>
      </c>
      <c r="U43" s="1">
        <f>Table13[[#This Row],[Women11]]/Table13[[#This Row],[Total14]]</f>
        <v>0.33333333333333331</v>
      </c>
    </row>
    <row r="44" spans="1:21" x14ac:dyDescent="0.25">
      <c r="A44" t="s">
        <v>87</v>
      </c>
      <c r="B44" t="s">
        <v>88</v>
      </c>
      <c r="C44">
        <v>50</v>
      </c>
      <c r="D44">
        <v>104</v>
      </c>
      <c r="F44">
        <v>154</v>
      </c>
      <c r="G44" s="1">
        <f>(Table13[[#This Row],[Women]]/Table13[[#This Row],[Total]])</f>
        <v>0.32467532467532467</v>
      </c>
      <c r="H44">
        <v>9</v>
      </c>
      <c r="I44">
        <v>53</v>
      </c>
      <c r="J44">
        <v>62</v>
      </c>
      <c r="K44" s="1">
        <f>Table13[[#This Row],[Women2]]/Table13[[#This Row],[Total4]]</f>
        <v>0.14516129032258066</v>
      </c>
      <c r="L44">
        <v>13</v>
      </c>
      <c r="M44">
        <v>23</v>
      </c>
      <c r="O44">
        <v>36</v>
      </c>
      <c r="P44" s="1">
        <f>Table13[[#This Row],[Women6]]/Table13[[#This Row],[Total9]]</f>
        <v>0.3611111111111111</v>
      </c>
      <c r="Q44">
        <v>28</v>
      </c>
      <c r="R44">
        <v>28</v>
      </c>
      <c r="T44">
        <v>56</v>
      </c>
      <c r="U44" s="1">
        <f>Table13[[#This Row],[Women11]]/Table13[[#This Row],[Total14]]</f>
        <v>0.5</v>
      </c>
    </row>
    <row r="45" spans="1:21" x14ac:dyDescent="0.25">
      <c r="A45" t="s">
        <v>89</v>
      </c>
      <c r="B45" t="s">
        <v>90</v>
      </c>
      <c r="C45">
        <v>4</v>
      </c>
      <c r="D45">
        <v>14</v>
      </c>
      <c r="F45">
        <v>18</v>
      </c>
      <c r="G45" s="1">
        <f>(Table13[[#This Row],[Women]]/Table13[[#This Row],[Total]])</f>
        <v>0.22222222222222221</v>
      </c>
      <c r="H45">
        <v>3</v>
      </c>
      <c r="I45">
        <v>10</v>
      </c>
      <c r="J45">
        <v>13</v>
      </c>
      <c r="K45" s="1">
        <f>Table13[[#This Row],[Women2]]/Table13[[#This Row],[Total4]]</f>
        <v>0.23076923076923078</v>
      </c>
      <c r="L45">
        <v>0</v>
      </c>
      <c r="M45">
        <v>1</v>
      </c>
      <c r="O45">
        <v>1</v>
      </c>
      <c r="P45" s="1">
        <f>Table13[[#This Row],[Women6]]/Table13[[#This Row],[Total9]]</f>
        <v>0</v>
      </c>
      <c r="Q45">
        <v>1</v>
      </c>
      <c r="R45">
        <v>3</v>
      </c>
      <c r="T45">
        <v>4</v>
      </c>
      <c r="U45" s="1">
        <f>Table13[[#This Row],[Women11]]/Table13[[#This Row],[Total14]]</f>
        <v>0.25</v>
      </c>
    </row>
    <row r="46" spans="1:21" x14ac:dyDescent="0.25">
      <c r="A46" t="s">
        <v>91</v>
      </c>
      <c r="B46" t="s">
        <v>92</v>
      </c>
      <c r="C46">
        <v>24</v>
      </c>
      <c r="D46">
        <v>71</v>
      </c>
      <c r="F46">
        <v>95</v>
      </c>
      <c r="G46" s="1">
        <f>(Table13[[#This Row],[Women]]/Table13[[#This Row],[Total]])</f>
        <v>0.25263157894736843</v>
      </c>
      <c r="H46">
        <v>13</v>
      </c>
      <c r="I46">
        <v>38</v>
      </c>
      <c r="J46">
        <v>51</v>
      </c>
      <c r="K46" s="1">
        <f>Table13[[#This Row],[Women2]]/Table13[[#This Row],[Total4]]</f>
        <v>0.25490196078431371</v>
      </c>
      <c r="L46">
        <v>4</v>
      </c>
      <c r="M46">
        <v>9</v>
      </c>
      <c r="O46">
        <v>13</v>
      </c>
      <c r="P46" s="1">
        <f>Table13[[#This Row],[Women6]]/Table13[[#This Row],[Total9]]</f>
        <v>0.30769230769230771</v>
      </c>
      <c r="Q46">
        <v>7</v>
      </c>
      <c r="R46">
        <v>24</v>
      </c>
      <c r="T46">
        <v>31</v>
      </c>
      <c r="U46" s="1">
        <f>Table13[[#This Row],[Women11]]/Table13[[#This Row],[Total14]]</f>
        <v>0.22580645161290322</v>
      </c>
    </row>
    <row r="47" spans="1:21" x14ac:dyDescent="0.25">
      <c r="A47" t="s">
        <v>93</v>
      </c>
      <c r="B47" t="s">
        <v>94</v>
      </c>
      <c r="C47">
        <v>255</v>
      </c>
      <c r="D47">
        <v>462</v>
      </c>
      <c r="E47">
        <v>1</v>
      </c>
      <c r="F47">
        <v>718</v>
      </c>
      <c r="G47" s="1">
        <f>(Table13[[#This Row],[Women]]/Table13[[#This Row],[Total]])</f>
        <v>0.35515320334261841</v>
      </c>
      <c r="H47">
        <v>41</v>
      </c>
      <c r="I47">
        <v>189</v>
      </c>
      <c r="J47">
        <v>230</v>
      </c>
      <c r="K47" s="1">
        <f>Table13[[#This Row],[Women2]]/Table13[[#This Row],[Total4]]</f>
        <v>0.17826086956521739</v>
      </c>
      <c r="L47">
        <v>48</v>
      </c>
      <c r="M47">
        <v>100</v>
      </c>
      <c r="O47">
        <v>148</v>
      </c>
      <c r="P47" s="1">
        <f>Table13[[#This Row],[Women6]]/Table13[[#This Row],[Total9]]</f>
        <v>0.32432432432432434</v>
      </c>
      <c r="Q47">
        <v>166</v>
      </c>
      <c r="R47">
        <v>173</v>
      </c>
      <c r="S47">
        <v>1</v>
      </c>
      <c r="T47">
        <v>340</v>
      </c>
      <c r="U47" s="1">
        <f>Table13[[#This Row],[Women11]]/Table13[[#This Row],[Total14]]</f>
        <v>0.48823529411764705</v>
      </c>
    </row>
    <row r="48" spans="1:21" x14ac:dyDescent="0.25">
      <c r="A48" t="s">
        <v>95</v>
      </c>
      <c r="B48" t="s">
        <v>96</v>
      </c>
      <c r="C48">
        <v>12</v>
      </c>
      <c r="D48">
        <v>86</v>
      </c>
      <c r="F48">
        <v>98</v>
      </c>
      <c r="G48" s="1">
        <f>(Table13[[#This Row],[Women]]/Table13[[#This Row],[Total]])</f>
        <v>0.12244897959183673</v>
      </c>
      <c r="H48">
        <v>0</v>
      </c>
      <c r="I48">
        <v>50</v>
      </c>
      <c r="J48">
        <v>50</v>
      </c>
      <c r="K48" s="1">
        <f>Table13[[#This Row],[Women2]]/Table13[[#This Row],[Total4]]</f>
        <v>0</v>
      </c>
      <c r="L48">
        <v>3</v>
      </c>
      <c r="M48">
        <v>11</v>
      </c>
      <c r="O48">
        <v>14</v>
      </c>
      <c r="P48" s="1">
        <f>Table13[[#This Row],[Women6]]/Table13[[#This Row],[Total9]]</f>
        <v>0.21428571428571427</v>
      </c>
      <c r="Q48">
        <v>9</v>
      </c>
      <c r="R48">
        <v>25</v>
      </c>
      <c r="T48">
        <v>34</v>
      </c>
      <c r="U48" s="1">
        <f>Table13[[#This Row],[Women11]]/Table13[[#This Row],[Total14]]</f>
        <v>0.26470588235294118</v>
      </c>
    </row>
    <row r="49" spans="1:21" x14ac:dyDescent="0.25">
      <c r="A49" t="s">
        <v>97</v>
      </c>
      <c r="B49" t="s">
        <v>98</v>
      </c>
      <c r="C49">
        <v>155</v>
      </c>
      <c r="D49">
        <v>249</v>
      </c>
      <c r="F49">
        <v>404</v>
      </c>
      <c r="G49" s="1">
        <f>(Table13[[#This Row],[Women]]/Table13[[#This Row],[Total]])</f>
        <v>0.38366336633663367</v>
      </c>
      <c r="H49">
        <v>19</v>
      </c>
      <c r="I49">
        <v>100</v>
      </c>
      <c r="J49">
        <v>119</v>
      </c>
      <c r="K49" s="1">
        <f>Table13[[#This Row],[Women2]]/Table13[[#This Row],[Total4]]</f>
        <v>0.15966386554621848</v>
      </c>
      <c r="L49">
        <v>27</v>
      </c>
      <c r="M49">
        <v>50</v>
      </c>
      <c r="O49">
        <v>77</v>
      </c>
      <c r="P49" s="1">
        <f>Table13[[#This Row],[Women6]]/Table13[[#This Row],[Total9]]</f>
        <v>0.35064935064935066</v>
      </c>
      <c r="Q49">
        <v>109</v>
      </c>
      <c r="R49">
        <v>99</v>
      </c>
      <c r="T49">
        <v>208</v>
      </c>
      <c r="U49" s="1">
        <f>Table13[[#This Row],[Women11]]/Table13[[#This Row],[Total14]]</f>
        <v>0.52403846153846156</v>
      </c>
    </row>
    <row r="50" spans="1:21" x14ac:dyDescent="0.25">
      <c r="A50" t="s">
        <v>99</v>
      </c>
      <c r="B50" t="s">
        <v>100</v>
      </c>
      <c r="C50">
        <v>9</v>
      </c>
      <c r="D50">
        <v>19</v>
      </c>
      <c r="F50">
        <v>28</v>
      </c>
      <c r="G50" s="1">
        <f>(Table13[[#This Row],[Women]]/Table13[[#This Row],[Total]])</f>
        <v>0.32142857142857145</v>
      </c>
      <c r="H50">
        <v>4</v>
      </c>
      <c r="I50">
        <v>16</v>
      </c>
      <c r="J50">
        <v>20</v>
      </c>
      <c r="K50" s="1">
        <f>Table13[[#This Row],[Women2]]/Table13[[#This Row],[Total4]]</f>
        <v>0.2</v>
      </c>
      <c r="L50">
        <v>2</v>
      </c>
      <c r="M50">
        <v>2</v>
      </c>
      <c r="O50">
        <v>4</v>
      </c>
      <c r="P50" s="1">
        <f>Table13[[#This Row],[Women6]]/Table13[[#This Row],[Total9]]</f>
        <v>0.5</v>
      </c>
      <c r="Q50">
        <v>3</v>
      </c>
      <c r="R50">
        <v>1</v>
      </c>
      <c r="T50">
        <v>4</v>
      </c>
      <c r="U50" s="1">
        <f>Table13[[#This Row],[Women11]]/Table13[[#This Row],[Total14]]</f>
        <v>0.75</v>
      </c>
    </row>
    <row r="51" spans="1:21" x14ac:dyDescent="0.25">
      <c r="A51" t="s">
        <v>101</v>
      </c>
      <c r="B51" t="s">
        <v>102</v>
      </c>
      <c r="C51">
        <v>72</v>
      </c>
      <c r="D51">
        <v>109</v>
      </c>
      <c r="F51">
        <v>181</v>
      </c>
      <c r="G51" s="1">
        <f>(Table13[[#This Row],[Women]]/Table13[[#This Row],[Total]])</f>
        <v>0.39779005524861877</v>
      </c>
      <c r="H51">
        <v>14</v>
      </c>
      <c r="I51">
        <v>54</v>
      </c>
      <c r="J51">
        <v>68</v>
      </c>
      <c r="K51" s="1">
        <f>Table13[[#This Row],[Women2]]/Table13[[#This Row],[Total4]]</f>
        <v>0.20588235294117646</v>
      </c>
      <c r="L51">
        <v>10</v>
      </c>
      <c r="M51">
        <v>9</v>
      </c>
      <c r="O51">
        <v>19</v>
      </c>
      <c r="P51" s="1">
        <f>Table13[[#This Row],[Women6]]/Table13[[#This Row],[Total9]]</f>
        <v>0.52631578947368418</v>
      </c>
      <c r="Q51">
        <v>48</v>
      </c>
      <c r="R51">
        <v>46</v>
      </c>
      <c r="T51">
        <v>94</v>
      </c>
      <c r="U51" s="1">
        <f>Table13[[#This Row],[Women11]]/Table13[[#This Row],[Total14]]</f>
        <v>0.51063829787234039</v>
      </c>
    </row>
    <row r="52" spans="1:21" x14ac:dyDescent="0.25">
      <c r="A52" t="s">
        <v>103</v>
      </c>
      <c r="B52" t="s">
        <v>104</v>
      </c>
      <c r="C52">
        <v>54</v>
      </c>
      <c r="D52">
        <v>129</v>
      </c>
      <c r="F52">
        <v>183</v>
      </c>
      <c r="G52" s="1">
        <f>(Table13[[#This Row],[Women]]/Table13[[#This Row],[Total]])</f>
        <v>0.29508196721311475</v>
      </c>
      <c r="H52">
        <v>32</v>
      </c>
      <c r="I52">
        <v>100</v>
      </c>
      <c r="J52">
        <v>132</v>
      </c>
      <c r="K52" s="1">
        <f>Table13[[#This Row],[Women2]]/Table13[[#This Row],[Total4]]</f>
        <v>0.24242424242424243</v>
      </c>
      <c r="L52">
        <v>8</v>
      </c>
      <c r="M52">
        <v>9</v>
      </c>
      <c r="O52">
        <v>17</v>
      </c>
      <c r="P52" s="1">
        <f>Table13[[#This Row],[Women6]]/Table13[[#This Row],[Total9]]</f>
        <v>0.47058823529411764</v>
      </c>
      <c r="Q52">
        <v>14</v>
      </c>
      <c r="R52">
        <v>20</v>
      </c>
      <c r="T52">
        <v>34</v>
      </c>
      <c r="U52" s="1">
        <f>Table13[[#This Row],[Women11]]/Table13[[#This Row],[Total14]]</f>
        <v>0.41176470588235292</v>
      </c>
    </row>
    <row r="53" spans="1:21" x14ac:dyDescent="0.25">
      <c r="A53" t="s">
        <v>105</v>
      </c>
      <c r="B53" t="s">
        <v>106</v>
      </c>
      <c r="C53">
        <v>2</v>
      </c>
      <c r="D53">
        <v>17</v>
      </c>
      <c r="F53">
        <v>19</v>
      </c>
      <c r="G53" s="1">
        <f>(Table13[[#This Row],[Women]]/Table13[[#This Row],[Total]])</f>
        <v>0.10526315789473684</v>
      </c>
      <c r="H53">
        <v>1</v>
      </c>
      <c r="I53">
        <v>13</v>
      </c>
      <c r="J53">
        <v>14</v>
      </c>
      <c r="K53" s="1">
        <f>Table13[[#This Row],[Women2]]/Table13[[#This Row],[Total4]]</f>
        <v>7.1428571428571425E-2</v>
      </c>
      <c r="L53">
        <v>1</v>
      </c>
      <c r="M53">
        <v>2</v>
      </c>
      <c r="O53">
        <v>3</v>
      </c>
      <c r="P53" s="1">
        <f>Table13[[#This Row],[Women6]]/Table13[[#This Row],[Total9]]</f>
        <v>0.33333333333333331</v>
      </c>
      <c r="Q53">
        <v>0</v>
      </c>
      <c r="R53">
        <v>2</v>
      </c>
      <c r="T53">
        <v>2</v>
      </c>
      <c r="U53" s="1">
        <f>Table13[[#This Row],[Women11]]/Table13[[#This Row],[Total14]]</f>
        <v>0</v>
      </c>
    </row>
    <row r="54" spans="1:21" x14ac:dyDescent="0.25">
      <c r="A54" t="s">
        <v>107</v>
      </c>
      <c r="B54" t="s">
        <v>108</v>
      </c>
      <c r="C54">
        <v>7</v>
      </c>
      <c r="D54">
        <v>17</v>
      </c>
      <c r="F54">
        <v>24</v>
      </c>
      <c r="G54" s="1">
        <f>(Table13[[#This Row],[Women]]/Table13[[#This Row],[Total]])</f>
        <v>0.29166666666666669</v>
      </c>
      <c r="H54">
        <v>2</v>
      </c>
      <c r="I54">
        <v>11</v>
      </c>
      <c r="J54">
        <v>13</v>
      </c>
      <c r="K54" s="1">
        <f>Table13[[#This Row],[Women2]]/Table13[[#This Row],[Total4]]</f>
        <v>0.15384615384615385</v>
      </c>
      <c r="L54">
        <v>1</v>
      </c>
      <c r="M54">
        <v>2</v>
      </c>
      <c r="O54">
        <v>3</v>
      </c>
      <c r="P54" s="1">
        <f>Table13[[#This Row],[Women6]]/Table13[[#This Row],[Total9]]</f>
        <v>0.33333333333333331</v>
      </c>
      <c r="Q54">
        <v>4</v>
      </c>
      <c r="R54">
        <v>4</v>
      </c>
      <c r="T54">
        <v>8</v>
      </c>
      <c r="U54" s="1">
        <f>Table13[[#This Row],[Women11]]/Table13[[#This Row],[Total14]]</f>
        <v>0.5</v>
      </c>
    </row>
    <row r="55" spans="1:21" x14ac:dyDescent="0.25">
      <c r="A55" s="2" t="s">
        <v>112</v>
      </c>
      <c r="B55" s="2"/>
      <c r="C55" s="2">
        <f>SUBTOTAL(109,C4:C54)</f>
        <v>2763</v>
      </c>
      <c r="D55" s="2">
        <f>SUBTOTAL(109,D4:D54)</f>
        <v>5242</v>
      </c>
      <c r="E55" s="2">
        <f>SUBTOTAL(109,E4:E54)</f>
        <v>6</v>
      </c>
      <c r="F55" s="2">
        <f>SUBTOTAL(109,F4:F54)</f>
        <v>8011</v>
      </c>
      <c r="G55" s="3">
        <f>(Table13[[#This Row],[Women]]/Table13[[#This Row],[Total]])</f>
        <v>0.34490076145300214</v>
      </c>
      <c r="H55" s="2">
        <f>SUBTOTAL(109,H4:H54)</f>
        <v>677</v>
      </c>
      <c r="I55" s="2">
        <f>SUBTOTAL(109,I4:I54)</f>
        <v>2956</v>
      </c>
      <c r="J55" s="2">
        <f>SUBTOTAL(109,J4:J54)</f>
        <v>3633</v>
      </c>
      <c r="K55" s="3">
        <f>Table13[[#This Row],[Women2]]/Table13[[#This Row],[Total4]]</f>
        <v>0.1863473713184696</v>
      </c>
      <c r="L55" s="2">
        <f>SUBTOTAL(109,L4:L54)</f>
        <v>509</v>
      </c>
      <c r="M55" s="2">
        <f>SUBTOTAL(109,M4:M54)</f>
        <v>762</v>
      </c>
      <c r="N55" s="2">
        <f>SUM(N4:N54)</f>
        <v>1</v>
      </c>
      <c r="O55" s="2">
        <f>SUBTOTAL(109,O4:O54)</f>
        <v>1272</v>
      </c>
      <c r="P55" s="3">
        <f>Table13[[#This Row],[Women6]]/Table13[[#This Row],[Total9]]</f>
        <v>0.40015723270440251</v>
      </c>
      <c r="Q55" s="2">
        <f>SUBTOTAL(109,Q4:Q54)</f>
        <v>1577</v>
      </c>
      <c r="R55" s="2">
        <f>SUBTOTAL(109,R4:R54)</f>
        <v>1524</v>
      </c>
      <c r="S55" s="2">
        <f>SUM(S4:S54)</f>
        <v>5</v>
      </c>
      <c r="T55" s="2">
        <f>SUBTOTAL(109,T4:T54)</f>
        <v>3106</v>
      </c>
      <c r="U55" s="3">
        <f>Table13[[#This Row],[Women11]]/Table13[[#This Row],[Total14]]</f>
        <v>0.50772698003863492</v>
      </c>
    </row>
  </sheetData>
  <mergeCells count="6">
    <mergeCell ref="A1:U1"/>
    <mergeCell ref="A2:B2"/>
    <mergeCell ref="C2:G2"/>
    <mergeCell ref="H2:K2"/>
    <mergeCell ref="L2:P2"/>
    <mergeCell ref="Q2:U2"/>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7218D-7E59-4890-9A7C-A09144B08E7F}">
  <dimension ref="A1:U55"/>
  <sheetViews>
    <sheetView workbookViewId="0">
      <selection sqref="A1:U1"/>
    </sheetView>
  </sheetViews>
  <sheetFormatPr defaultRowHeight="15" x14ac:dyDescent="0.25"/>
  <sheetData>
    <row r="1" spans="1:21" x14ac:dyDescent="0.25">
      <c r="A1" s="6" t="s">
        <v>130</v>
      </c>
      <c r="B1" s="6"/>
      <c r="C1" s="6"/>
      <c r="D1" s="6"/>
      <c r="E1" s="6"/>
      <c r="F1" s="6"/>
      <c r="G1" s="6"/>
      <c r="H1" s="6"/>
      <c r="I1" s="6"/>
      <c r="J1" s="6"/>
      <c r="K1" s="6"/>
      <c r="L1" s="6"/>
      <c r="M1" s="6"/>
      <c r="N1" s="6"/>
      <c r="O1" s="6"/>
      <c r="P1" s="6"/>
      <c r="Q1" s="6"/>
      <c r="R1" s="6"/>
      <c r="S1" s="6"/>
      <c r="T1" s="6"/>
      <c r="U1" s="6"/>
    </row>
    <row r="2" spans="1:21" x14ac:dyDescent="0.25">
      <c r="A2" s="7" t="s">
        <v>0</v>
      </c>
      <c r="B2" s="7"/>
      <c r="C2" s="7" t="s">
        <v>109</v>
      </c>
      <c r="D2" s="7"/>
      <c r="E2" s="7"/>
      <c r="F2" s="7"/>
      <c r="G2" s="7"/>
      <c r="H2" s="7" t="s">
        <v>111</v>
      </c>
      <c r="I2" s="7"/>
      <c r="J2" s="7"/>
      <c r="K2" s="7"/>
      <c r="L2" s="8" t="s">
        <v>128</v>
      </c>
      <c r="M2" s="8"/>
      <c r="N2" s="8"/>
      <c r="O2" s="8"/>
      <c r="P2" s="8"/>
      <c r="Q2" s="7" t="s">
        <v>110</v>
      </c>
      <c r="R2" s="7"/>
      <c r="S2" s="7"/>
      <c r="T2" s="7"/>
      <c r="U2" s="7"/>
    </row>
    <row r="3" spans="1:21" x14ac:dyDescent="0.25">
      <c r="A3" t="s">
        <v>0</v>
      </c>
      <c r="B3" t="s">
        <v>1</v>
      </c>
      <c r="C3" t="s">
        <v>2</v>
      </c>
      <c r="D3" t="s">
        <v>3</v>
      </c>
      <c r="E3" t="s">
        <v>4</v>
      </c>
      <c r="F3" t="s">
        <v>5</v>
      </c>
      <c r="G3" t="s">
        <v>6</v>
      </c>
      <c r="H3" t="s">
        <v>113</v>
      </c>
      <c r="I3" t="s">
        <v>114</v>
      </c>
      <c r="J3" t="s">
        <v>115</v>
      </c>
      <c r="K3" t="s">
        <v>116</v>
      </c>
      <c r="L3" t="s">
        <v>117</v>
      </c>
      <c r="M3" t="s">
        <v>118</v>
      </c>
      <c r="N3" t="s">
        <v>119</v>
      </c>
      <c r="O3" t="s">
        <v>120</v>
      </c>
      <c r="P3" t="s">
        <v>121</v>
      </c>
      <c r="Q3" t="s">
        <v>122</v>
      </c>
      <c r="R3" t="s">
        <v>123</v>
      </c>
      <c r="S3" t="s">
        <v>124</v>
      </c>
      <c r="T3" t="s">
        <v>125</v>
      </c>
      <c r="U3" t="s">
        <v>126</v>
      </c>
    </row>
    <row r="4" spans="1:21" x14ac:dyDescent="0.25">
      <c r="A4" t="s">
        <v>7</v>
      </c>
      <c r="B4" t="s">
        <v>8</v>
      </c>
      <c r="G4" s="1"/>
      <c r="K4" s="1"/>
      <c r="P4" s="1"/>
      <c r="U4" s="1"/>
    </row>
    <row r="5" spans="1:21" x14ac:dyDescent="0.25">
      <c r="A5" t="s">
        <v>9</v>
      </c>
      <c r="B5" t="s">
        <v>10</v>
      </c>
      <c r="G5" s="1"/>
      <c r="K5" s="1"/>
      <c r="P5" s="1"/>
      <c r="U5" s="1"/>
    </row>
    <row r="6" spans="1:21" x14ac:dyDescent="0.25">
      <c r="A6" t="s">
        <v>11</v>
      </c>
      <c r="B6" t="s">
        <v>12</v>
      </c>
      <c r="G6" s="1"/>
      <c r="K6" s="1"/>
      <c r="P6" s="1"/>
      <c r="U6" s="1"/>
    </row>
    <row r="7" spans="1:21" x14ac:dyDescent="0.25">
      <c r="A7" t="s">
        <v>13</v>
      </c>
      <c r="B7" t="s">
        <v>14</v>
      </c>
      <c r="G7" s="1"/>
      <c r="K7" s="1"/>
      <c r="P7" s="1"/>
      <c r="U7" s="1"/>
    </row>
    <row r="8" spans="1:21" x14ac:dyDescent="0.25">
      <c r="A8" t="s">
        <v>15</v>
      </c>
      <c r="B8" t="s">
        <v>16</v>
      </c>
      <c r="G8" s="1"/>
      <c r="K8" s="1"/>
      <c r="P8" s="1"/>
      <c r="U8" s="1"/>
    </row>
    <row r="9" spans="1:21" x14ac:dyDescent="0.25">
      <c r="A9" t="s">
        <v>17</v>
      </c>
      <c r="B9" t="s">
        <v>18</v>
      </c>
      <c r="G9" s="1"/>
      <c r="K9" s="1"/>
      <c r="P9" s="1"/>
      <c r="U9" s="1"/>
    </row>
    <row r="10" spans="1:21" x14ac:dyDescent="0.25">
      <c r="A10" t="s">
        <v>19</v>
      </c>
      <c r="B10" t="s">
        <v>20</v>
      </c>
      <c r="G10" s="1"/>
      <c r="K10" s="1"/>
      <c r="P10" s="1"/>
      <c r="U10" s="1"/>
    </row>
    <row r="11" spans="1:21" x14ac:dyDescent="0.25">
      <c r="A11" t="s">
        <v>21</v>
      </c>
      <c r="B11" t="s">
        <v>22</v>
      </c>
      <c r="G11" s="1"/>
      <c r="K11" s="1"/>
      <c r="P11" s="1"/>
      <c r="U11" s="1"/>
    </row>
    <row r="12" spans="1:21" x14ac:dyDescent="0.25">
      <c r="A12" t="s">
        <v>23</v>
      </c>
      <c r="B12" t="s">
        <v>24</v>
      </c>
      <c r="G12" s="1"/>
      <c r="K12" s="1"/>
      <c r="P12" s="1"/>
      <c r="U12" s="1"/>
    </row>
    <row r="13" spans="1:21" x14ac:dyDescent="0.25">
      <c r="A13" t="s">
        <v>25</v>
      </c>
      <c r="B13" t="s">
        <v>26</v>
      </c>
      <c r="G13" s="1"/>
      <c r="K13" s="1"/>
      <c r="P13" s="1"/>
      <c r="U13" s="1"/>
    </row>
    <row r="14" spans="1:21" x14ac:dyDescent="0.25">
      <c r="A14" t="s">
        <v>27</v>
      </c>
      <c r="B14" t="s">
        <v>28</v>
      </c>
      <c r="G14" s="1"/>
      <c r="K14" s="1"/>
      <c r="P14" s="1"/>
      <c r="U14" s="1"/>
    </row>
    <row r="15" spans="1:21" x14ac:dyDescent="0.25">
      <c r="A15" t="s">
        <v>29</v>
      </c>
      <c r="B15" t="s">
        <v>30</v>
      </c>
      <c r="G15" s="1"/>
      <c r="K15" s="1"/>
      <c r="P15" s="1"/>
      <c r="U15" s="1"/>
    </row>
    <row r="16" spans="1:21" x14ac:dyDescent="0.25">
      <c r="A16" t="s">
        <v>31</v>
      </c>
      <c r="B16" t="s">
        <v>32</v>
      </c>
      <c r="G16" s="1"/>
      <c r="K16" s="1"/>
      <c r="P16" s="1"/>
      <c r="U16" s="1"/>
    </row>
    <row r="17" spans="1:21" x14ac:dyDescent="0.25">
      <c r="A17" t="s">
        <v>33</v>
      </c>
      <c r="B17" t="s">
        <v>34</v>
      </c>
      <c r="G17" s="1"/>
      <c r="K17" s="1"/>
      <c r="P17" s="1"/>
      <c r="U17" s="1"/>
    </row>
    <row r="18" spans="1:21" x14ac:dyDescent="0.25">
      <c r="A18" t="s">
        <v>35</v>
      </c>
      <c r="B18" t="s">
        <v>36</v>
      </c>
      <c r="G18" s="1"/>
      <c r="K18" s="1"/>
      <c r="P18" s="1"/>
      <c r="U18" s="1"/>
    </row>
    <row r="19" spans="1:21" x14ac:dyDescent="0.25">
      <c r="A19" t="s">
        <v>37</v>
      </c>
      <c r="B19" t="s">
        <v>38</v>
      </c>
      <c r="G19" s="1"/>
      <c r="K19" s="1"/>
      <c r="P19" s="1"/>
      <c r="U19" s="1"/>
    </row>
    <row r="20" spans="1:21" x14ac:dyDescent="0.25">
      <c r="A20" t="s">
        <v>39</v>
      </c>
      <c r="B20" t="s">
        <v>40</v>
      </c>
      <c r="G20" s="1"/>
      <c r="K20" s="1"/>
      <c r="P20" s="1"/>
      <c r="U20" s="1"/>
    </row>
    <row r="21" spans="1:21" x14ac:dyDescent="0.25">
      <c r="A21" t="s">
        <v>41</v>
      </c>
      <c r="B21" t="s">
        <v>42</v>
      </c>
      <c r="G21" s="1"/>
      <c r="K21" s="1"/>
      <c r="P21" s="1"/>
      <c r="U21" s="1"/>
    </row>
    <row r="22" spans="1:21" x14ac:dyDescent="0.25">
      <c r="A22" t="s">
        <v>43</v>
      </c>
      <c r="B22" t="s">
        <v>44</v>
      </c>
      <c r="G22" s="1"/>
      <c r="K22" s="1"/>
      <c r="P22" s="1"/>
      <c r="U22" s="1"/>
    </row>
    <row r="23" spans="1:21" x14ac:dyDescent="0.25">
      <c r="A23" t="s">
        <v>45</v>
      </c>
      <c r="B23" t="s">
        <v>46</v>
      </c>
      <c r="G23" s="1"/>
      <c r="K23" s="1"/>
      <c r="P23" s="1"/>
      <c r="U23" s="1"/>
    </row>
    <row r="24" spans="1:21" x14ac:dyDescent="0.25">
      <c r="A24" t="s">
        <v>47</v>
      </c>
      <c r="B24" t="s">
        <v>48</v>
      </c>
      <c r="G24" s="1"/>
      <c r="K24" s="1"/>
      <c r="P24" s="1"/>
      <c r="U24" s="1"/>
    </row>
    <row r="25" spans="1:21" x14ac:dyDescent="0.25">
      <c r="A25" t="s">
        <v>49</v>
      </c>
      <c r="B25" t="s">
        <v>50</v>
      </c>
      <c r="G25" s="1"/>
      <c r="K25" s="1"/>
      <c r="P25" s="1"/>
      <c r="U25" s="1"/>
    </row>
    <row r="26" spans="1:21" x14ac:dyDescent="0.25">
      <c r="A26" t="s">
        <v>51</v>
      </c>
      <c r="B26" t="s">
        <v>52</v>
      </c>
      <c r="G26" s="1"/>
      <c r="K26" s="1"/>
      <c r="P26" s="1"/>
      <c r="U26" s="1"/>
    </row>
    <row r="27" spans="1:21" x14ac:dyDescent="0.25">
      <c r="A27" t="s">
        <v>53</v>
      </c>
      <c r="B27" t="s">
        <v>54</v>
      </c>
      <c r="G27" s="1"/>
      <c r="K27" s="1"/>
      <c r="P27" s="1"/>
      <c r="U27" s="1"/>
    </row>
    <row r="28" spans="1:21" x14ac:dyDescent="0.25">
      <c r="A28" t="s">
        <v>55</v>
      </c>
      <c r="B28" t="s">
        <v>56</v>
      </c>
      <c r="G28" s="1"/>
      <c r="K28" s="1"/>
      <c r="P28" s="1"/>
      <c r="U28" s="1"/>
    </row>
    <row r="29" spans="1:21" x14ac:dyDescent="0.25">
      <c r="A29" t="s">
        <v>57</v>
      </c>
      <c r="B29" t="s">
        <v>58</v>
      </c>
      <c r="G29" s="1"/>
      <c r="K29" s="1"/>
      <c r="P29" s="1"/>
      <c r="U29" s="1"/>
    </row>
    <row r="30" spans="1:21" x14ac:dyDescent="0.25">
      <c r="A30" t="s">
        <v>59</v>
      </c>
      <c r="B30" t="s">
        <v>60</v>
      </c>
      <c r="G30" s="1"/>
      <c r="K30" s="1"/>
      <c r="P30" s="1"/>
      <c r="U30" s="1"/>
    </row>
    <row r="31" spans="1:21" x14ac:dyDescent="0.25">
      <c r="A31" t="s">
        <v>61</v>
      </c>
      <c r="B31" t="s">
        <v>62</v>
      </c>
      <c r="G31" s="1"/>
      <c r="K31" s="1"/>
      <c r="P31" s="1"/>
      <c r="U31" s="1"/>
    </row>
    <row r="32" spans="1:21" x14ac:dyDescent="0.25">
      <c r="A32" t="s">
        <v>63</v>
      </c>
      <c r="B32" t="s">
        <v>64</v>
      </c>
      <c r="G32" s="1"/>
      <c r="K32" s="1"/>
      <c r="P32" s="1"/>
      <c r="U32" s="1"/>
    </row>
    <row r="33" spans="1:21" x14ac:dyDescent="0.25">
      <c r="A33" t="s">
        <v>65</v>
      </c>
      <c r="B33" t="s">
        <v>66</v>
      </c>
      <c r="G33" s="1"/>
      <c r="K33" s="1"/>
      <c r="P33" s="1"/>
      <c r="U33" s="1"/>
    </row>
    <row r="34" spans="1:21" x14ac:dyDescent="0.25">
      <c r="A34" t="s">
        <v>67</v>
      </c>
      <c r="B34" t="s">
        <v>68</v>
      </c>
      <c r="G34" s="1"/>
      <c r="K34" s="1"/>
      <c r="P34" s="1"/>
      <c r="U34" s="1"/>
    </row>
    <row r="35" spans="1:21" x14ac:dyDescent="0.25">
      <c r="A35" t="s">
        <v>69</v>
      </c>
      <c r="B35" t="s">
        <v>70</v>
      </c>
      <c r="G35" s="1"/>
      <c r="K35" s="1"/>
      <c r="P35" s="1"/>
      <c r="U35" s="1"/>
    </row>
    <row r="36" spans="1:21" x14ac:dyDescent="0.25">
      <c r="A36" t="s">
        <v>71</v>
      </c>
      <c r="B36" t="s">
        <v>72</v>
      </c>
      <c r="G36" s="1"/>
      <c r="K36" s="1"/>
      <c r="P36" s="1"/>
      <c r="U36" s="1"/>
    </row>
    <row r="37" spans="1:21" x14ac:dyDescent="0.25">
      <c r="A37" t="s">
        <v>73</v>
      </c>
      <c r="B37" t="s">
        <v>74</v>
      </c>
      <c r="G37" s="1"/>
      <c r="K37" s="1"/>
      <c r="P37" s="1"/>
      <c r="U37" s="1"/>
    </row>
    <row r="38" spans="1:21" x14ac:dyDescent="0.25">
      <c r="A38" t="s">
        <v>75</v>
      </c>
      <c r="B38" t="s">
        <v>76</v>
      </c>
      <c r="G38" s="1"/>
      <c r="K38" s="1"/>
      <c r="P38" s="1"/>
      <c r="U38" s="1"/>
    </row>
    <row r="39" spans="1:21" x14ac:dyDescent="0.25">
      <c r="A39" t="s">
        <v>77</v>
      </c>
      <c r="B39" t="s">
        <v>78</v>
      </c>
      <c r="G39" s="1"/>
      <c r="K39" s="1"/>
      <c r="P39" s="1"/>
      <c r="U39" s="1"/>
    </row>
    <row r="40" spans="1:21" x14ac:dyDescent="0.25">
      <c r="A40" t="s">
        <v>79</v>
      </c>
      <c r="B40" t="s">
        <v>80</v>
      </c>
      <c r="G40" s="1"/>
      <c r="K40" s="1"/>
      <c r="P40" s="1"/>
      <c r="U40" s="1"/>
    </row>
    <row r="41" spans="1:21" x14ac:dyDescent="0.25">
      <c r="A41" t="s">
        <v>81</v>
      </c>
      <c r="B41" t="s">
        <v>82</v>
      </c>
      <c r="G41" s="1"/>
      <c r="K41" s="1"/>
      <c r="P41" s="1"/>
      <c r="U41" s="1"/>
    </row>
    <row r="42" spans="1:21" x14ac:dyDescent="0.25">
      <c r="A42" t="s">
        <v>83</v>
      </c>
      <c r="B42" t="s">
        <v>84</v>
      </c>
      <c r="G42" s="1"/>
      <c r="K42" s="1"/>
      <c r="P42" s="1"/>
      <c r="U42" s="1"/>
    </row>
    <row r="43" spans="1:21" x14ac:dyDescent="0.25">
      <c r="A43" t="s">
        <v>85</v>
      </c>
      <c r="B43" t="s">
        <v>86</v>
      </c>
      <c r="G43" s="1"/>
      <c r="K43" s="1"/>
      <c r="P43" s="1"/>
      <c r="U43" s="1"/>
    </row>
    <row r="44" spans="1:21" x14ac:dyDescent="0.25">
      <c r="A44" t="s">
        <v>87</v>
      </c>
      <c r="B44" t="s">
        <v>88</v>
      </c>
      <c r="G44" s="1"/>
      <c r="K44" s="1"/>
      <c r="P44" s="1"/>
      <c r="U44" s="1"/>
    </row>
    <row r="45" spans="1:21" x14ac:dyDescent="0.25">
      <c r="A45" t="s">
        <v>89</v>
      </c>
      <c r="B45" t="s">
        <v>90</v>
      </c>
      <c r="G45" s="1"/>
      <c r="K45" s="1"/>
      <c r="P45" s="1"/>
      <c r="U45" s="1"/>
    </row>
    <row r="46" spans="1:21" x14ac:dyDescent="0.25">
      <c r="A46" t="s">
        <v>91</v>
      </c>
      <c r="B46" t="s">
        <v>92</v>
      </c>
      <c r="G46" s="1"/>
      <c r="K46" s="1"/>
      <c r="P46" s="1"/>
      <c r="U46" s="1"/>
    </row>
    <row r="47" spans="1:21" x14ac:dyDescent="0.25">
      <c r="A47" t="s">
        <v>93</v>
      </c>
      <c r="B47" t="s">
        <v>94</v>
      </c>
      <c r="G47" s="1"/>
      <c r="K47" s="1"/>
      <c r="P47" s="1"/>
      <c r="U47" s="1"/>
    </row>
    <row r="48" spans="1:21" x14ac:dyDescent="0.25">
      <c r="A48" t="s">
        <v>95</v>
      </c>
      <c r="B48" t="s">
        <v>96</v>
      </c>
      <c r="G48" s="1"/>
      <c r="K48" s="1"/>
      <c r="P48" s="1"/>
      <c r="U48" s="1"/>
    </row>
    <row r="49" spans="1:21" x14ac:dyDescent="0.25">
      <c r="A49" t="s">
        <v>97</v>
      </c>
      <c r="B49" t="s">
        <v>98</v>
      </c>
      <c r="G49" s="1"/>
      <c r="K49" s="1"/>
      <c r="P49" s="1"/>
      <c r="U49" s="1"/>
    </row>
    <row r="50" spans="1:21" x14ac:dyDescent="0.25">
      <c r="A50" t="s">
        <v>99</v>
      </c>
      <c r="B50" t="s">
        <v>100</v>
      </c>
      <c r="G50" s="1"/>
      <c r="K50" s="1"/>
      <c r="P50" s="1"/>
      <c r="U50" s="1"/>
    </row>
    <row r="51" spans="1:21" x14ac:dyDescent="0.25">
      <c r="A51" t="s">
        <v>101</v>
      </c>
      <c r="B51" t="s">
        <v>102</v>
      </c>
      <c r="G51" s="1"/>
      <c r="K51" s="1"/>
      <c r="P51" s="1"/>
      <c r="U51" s="1"/>
    </row>
    <row r="52" spans="1:21" x14ac:dyDescent="0.25">
      <c r="A52" t="s">
        <v>103</v>
      </c>
      <c r="B52" t="s">
        <v>104</v>
      </c>
      <c r="G52" s="1"/>
      <c r="K52" s="1"/>
      <c r="P52" s="1"/>
      <c r="U52" s="1"/>
    </row>
    <row r="53" spans="1:21" x14ac:dyDescent="0.25">
      <c r="A53" t="s">
        <v>105</v>
      </c>
      <c r="B53" t="s">
        <v>106</v>
      </c>
      <c r="G53" s="1"/>
      <c r="K53" s="1"/>
      <c r="P53" s="1"/>
      <c r="U53" s="1"/>
    </row>
    <row r="54" spans="1:21" x14ac:dyDescent="0.25">
      <c r="A54" t="s">
        <v>107</v>
      </c>
      <c r="B54" t="s">
        <v>108</v>
      </c>
      <c r="G54" s="1"/>
      <c r="K54" s="1"/>
      <c r="P54" s="1"/>
      <c r="U54" s="1"/>
    </row>
    <row r="55" spans="1:21" x14ac:dyDescent="0.25">
      <c r="A55" t="s">
        <v>112</v>
      </c>
      <c r="G55" s="1"/>
      <c r="K55" s="1"/>
      <c r="P55" s="1"/>
      <c r="U55" s="1"/>
    </row>
  </sheetData>
  <mergeCells count="6">
    <mergeCell ref="A1:U1"/>
    <mergeCell ref="A2:B2"/>
    <mergeCell ref="C2:G2"/>
    <mergeCell ref="H2:K2"/>
    <mergeCell ref="L2:P2"/>
    <mergeCell ref="Q2:U2"/>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67140-C6A3-4F38-9CCC-6A219C683AF6}">
  <dimension ref="A1:U55"/>
  <sheetViews>
    <sheetView workbookViewId="0">
      <selection sqref="A1:U1"/>
    </sheetView>
  </sheetViews>
  <sheetFormatPr defaultRowHeight="15" x14ac:dyDescent="0.25"/>
  <sheetData>
    <row r="1" spans="1:21" x14ac:dyDescent="0.25">
      <c r="A1" s="6" t="s">
        <v>129</v>
      </c>
      <c r="B1" s="6"/>
      <c r="C1" s="6"/>
      <c r="D1" s="6"/>
      <c r="E1" s="6"/>
      <c r="F1" s="6"/>
      <c r="G1" s="6"/>
      <c r="H1" s="6"/>
      <c r="I1" s="6"/>
      <c r="J1" s="6"/>
      <c r="K1" s="6"/>
      <c r="L1" s="6"/>
      <c r="M1" s="6"/>
      <c r="N1" s="6"/>
      <c r="O1" s="6"/>
      <c r="P1" s="6"/>
      <c r="Q1" s="6"/>
      <c r="R1" s="6"/>
      <c r="S1" s="6"/>
      <c r="T1" s="6"/>
      <c r="U1" s="6"/>
    </row>
    <row r="2" spans="1:21" x14ac:dyDescent="0.25">
      <c r="A2" s="7" t="s">
        <v>0</v>
      </c>
      <c r="B2" s="7"/>
      <c r="C2" s="7" t="s">
        <v>109</v>
      </c>
      <c r="D2" s="7"/>
      <c r="E2" s="7"/>
      <c r="F2" s="7"/>
      <c r="G2" s="7"/>
      <c r="H2" s="7" t="s">
        <v>111</v>
      </c>
      <c r="I2" s="7"/>
      <c r="J2" s="7"/>
      <c r="K2" s="7"/>
      <c r="L2" s="8" t="s">
        <v>128</v>
      </c>
      <c r="M2" s="8"/>
      <c r="N2" s="8"/>
      <c r="O2" s="8"/>
      <c r="P2" s="8"/>
      <c r="Q2" s="7" t="s">
        <v>110</v>
      </c>
      <c r="R2" s="7"/>
      <c r="S2" s="7"/>
      <c r="T2" s="7"/>
      <c r="U2" s="7"/>
    </row>
    <row r="3" spans="1:21" x14ac:dyDescent="0.25">
      <c r="A3" t="s">
        <v>0</v>
      </c>
      <c r="B3" t="s">
        <v>1</v>
      </c>
      <c r="C3" t="s">
        <v>2</v>
      </c>
      <c r="D3" t="s">
        <v>3</v>
      </c>
      <c r="E3" t="s">
        <v>4</v>
      </c>
      <c r="F3" t="s">
        <v>5</v>
      </c>
      <c r="G3" t="s">
        <v>6</v>
      </c>
      <c r="H3" t="s">
        <v>113</v>
      </c>
      <c r="I3" t="s">
        <v>114</v>
      </c>
      <c r="J3" t="s">
        <v>115</v>
      </c>
      <c r="K3" t="s">
        <v>116</v>
      </c>
      <c r="L3" t="s">
        <v>117</v>
      </c>
      <c r="M3" t="s">
        <v>118</v>
      </c>
      <c r="N3" t="s">
        <v>119</v>
      </c>
      <c r="O3" t="s">
        <v>120</v>
      </c>
      <c r="P3" t="s">
        <v>121</v>
      </c>
      <c r="Q3" t="s">
        <v>122</v>
      </c>
      <c r="R3" t="s">
        <v>123</v>
      </c>
      <c r="S3" t="s">
        <v>124</v>
      </c>
      <c r="T3" t="s">
        <v>125</v>
      </c>
      <c r="U3" t="s">
        <v>126</v>
      </c>
    </row>
    <row r="4" spans="1:21" x14ac:dyDescent="0.25">
      <c r="A4" t="s">
        <v>7</v>
      </c>
      <c r="B4" t="s">
        <v>8</v>
      </c>
      <c r="G4" s="1"/>
      <c r="K4" s="1"/>
      <c r="P4" s="1"/>
      <c r="U4" s="1"/>
    </row>
    <row r="5" spans="1:21" x14ac:dyDescent="0.25">
      <c r="A5" t="s">
        <v>9</v>
      </c>
      <c r="B5" t="s">
        <v>10</v>
      </c>
      <c r="G5" s="1"/>
      <c r="K5" s="1"/>
      <c r="P5" s="1"/>
      <c r="U5" s="1"/>
    </row>
    <row r="6" spans="1:21" x14ac:dyDescent="0.25">
      <c r="A6" t="s">
        <v>11</v>
      </c>
      <c r="B6" t="s">
        <v>12</v>
      </c>
      <c r="G6" s="1"/>
      <c r="K6" s="1"/>
      <c r="P6" s="1"/>
      <c r="U6" s="1"/>
    </row>
    <row r="7" spans="1:21" x14ac:dyDescent="0.25">
      <c r="A7" t="s">
        <v>13</v>
      </c>
      <c r="B7" t="s">
        <v>14</v>
      </c>
      <c r="G7" s="1"/>
      <c r="K7" s="1"/>
      <c r="P7" s="1"/>
      <c r="U7" s="1"/>
    </row>
    <row r="8" spans="1:21" x14ac:dyDescent="0.25">
      <c r="A8" t="s">
        <v>15</v>
      </c>
      <c r="B8" t="s">
        <v>16</v>
      </c>
      <c r="G8" s="1"/>
      <c r="K8" s="1"/>
      <c r="P8" s="1"/>
      <c r="U8" s="1"/>
    </row>
    <row r="9" spans="1:21" x14ac:dyDescent="0.25">
      <c r="A9" t="s">
        <v>17</v>
      </c>
      <c r="B9" t="s">
        <v>18</v>
      </c>
      <c r="G9" s="1"/>
      <c r="K9" s="1"/>
      <c r="P9" s="1"/>
      <c r="U9" s="1"/>
    </row>
    <row r="10" spans="1:21" x14ac:dyDescent="0.25">
      <c r="A10" t="s">
        <v>19</v>
      </c>
      <c r="B10" t="s">
        <v>20</v>
      </c>
      <c r="G10" s="1"/>
      <c r="K10" s="1"/>
      <c r="P10" s="1"/>
      <c r="U10" s="1"/>
    </row>
    <row r="11" spans="1:21" x14ac:dyDescent="0.25">
      <c r="A11" t="s">
        <v>21</v>
      </c>
      <c r="B11" t="s">
        <v>22</v>
      </c>
      <c r="G11" s="1"/>
      <c r="K11" s="1"/>
      <c r="P11" s="1"/>
      <c r="U11" s="1"/>
    </row>
    <row r="12" spans="1:21" x14ac:dyDescent="0.25">
      <c r="A12" t="s">
        <v>23</v>
      </c>
      <c r="B12" t="s">
        <v>24</v>
      </c>
      <c r="G12" s="1"/>
      <c r="K12" s="1"/>
      <c r="P12" s="1"/>
      <c r="U12" s="1"/>
    </row>
    <row r="13" spans="1:21" x14ac:dyDescent="0.25">
      <c r="A13" t="s">
        <v>25</v>
      </c>
      <c r="B13" t="s">
        <v>26</v>
      </c>
      <c r="G13" s="1"/>
      <c r="K13" s="1"/>
      <c r="P13" s="1"/>
      <c r="U13" s="1"/>
    </row>
    <row r="14" spans="1:21" x14ac:dyDescent="0.25">
      <c r="A14" t="s">
        <v>27</v>
      </c>
      <c r="B14" t="s">
        <v>28</v>
      </c>
      <c r="G14" s="1"/>
      <c r="K14" s="1"/>
      <c r="P14" s="1"/>
      <c r="U14" s="1"/>
    </row>
    <row r="15" spans="1:21" x14ac:dyDescent="0.25">
      <c r="A15" t="s">
        <v>29</v>
      </c>
      <c r="B15" t="s">
        <v>30</v>
      </c>
      <c r="G15" s="1"/>
      <c r="K15" s="1"/>
      <c r="P15" s="1"/>
      <c r="U15" s="1"/>
    </row>
    <row r="16" spans="1:21" x14ac:dyDescent="0.25">
      <c r="A16" t="s">
        <v>31</v>
      </c>
      <c r="B16" t="s">
        <v>32</v>
      </c>
      <c r="G16" s="1"/>
      <c r="K16" s="1"/>
      <c r="P16" s="1"/>
      <c r="U16" s="1"/>
    </row>
    <row r="17" spans="1:21" x14ac:dyDescent="0.25">
      <c r="A17" t="s">
        <v>33</v>
      </c>
      <c r="B17" t="s">
        <v>34</v>
      </c>
      <c r="G17" s="1"/>
      <c r="K17" s="1"/>
      <c r="P17" s="1"/>
      <c r="U17" s="1"/>
    </row>
    <row r="18" spans="1:21" x14ac:dyDescent="0.25">
      <c r="A18" t="s">
        <v>35</v>
      </c>
      <c r="B18" t="s">
        <v>36</v>
      </c>
      <c r="G18" s="1"/>
      <c r="K18" s="1"/>
      <c r="P18" s="1"/>
      <c r="U18" s="1"/>
    </row>
    <row r="19" spans="1:21" x14ac:dyDescent="0.25">
      <c r="A19" t="s">
        <v>37</v>
      </c>
      <c r="B19" t="s">
        <v>38</v>
      </c>
      <c r="G19" s="1"/>
      <c r="K19" s="1"/>
      <c r="P19" s="1"/>
      <c r="U19" s="1"/>
    </row>
    <row r="20" spans="1:21" x14ac:dyDescent="0.25">
      <c r="A20" t="s">
        <v>39</v>
      </c>
      <c r="B20" t="s">
        <v>40</v>
      </c>
      <c r="G20" s="1"/>
      <c r="K20" s="1"/>
      <c r="P20" s="1"/>
      <c r="U20" s="1"/>
    </row>
    <row r="21" spans="1:21" x14ac:dyDescent="0.25">
      <c r="A21" t="s">
        <v>41</v>
      </c>
      <c r="B21" t="s">
        <v>42</v>
      </c>
      <c r="G21" s="1"/>
      <c r="K21" s="1"/>
      <c r="P21" s="1"/>
      <c r="U21" s="1"/>
    </row>
    <row r="22" spans="1:21" x14ac:dyDescent="0.25">
      <c r="A22" t="s">
        <v>43</v>
      </c>
      <c r="B22" t="s">
        <v>44</v>
      </c>
      <c r="G22" s="1"/>
      <c r="K22" s="1"/>
      <c r="P22" s="1"/>
      <c r="U22" s="1"/>
    </row>
    <row r="23" spans="1:21" x14ac:dyDescent="0.25">
      <c r="A23" t="s">
        <v>45</v>
      </c>
      <c r="B23" t="s">
        <v>46</v>
      </c>
      <c r="G23" s="1"/>
      <c r="K23" s="1"/>
      <c r="P23" s="1"/>
      <c r="U23" s="1"/>
    </row>
    <row r="24" spans="1:21" x14ac:dyDescent="0.25">
      <c r="A24" t="s">
        <v>47</v>
      </c>
      <c r="B24" t="s">
        <v>48</v>
      </c>
      <c r="G24" s="1"/>
      <c r="K24" s="1"/>
      <c r="P24" s="1"/>
      <c r="U24" s="1"/>
    </row>
    <row r="25" spans="1:21" x14ac:dyDescent="0.25">
      <c r="A25" t="s">
        <v>49</v>
      </c>
      <c r="B25" t="s">
        <v>50</v>
      </c>
      <c r="G25" s="1"/>
      <c r="K25" s="1"/>
      <c r="P25" s="1"/>
      <c r="U25" s="1"/>
    </row>
    <row r="26" spans="1:21" x14ac:dyDescent="0.25">
      <c r="A26" t="s">
        <v>51</v>
      </c>
      <c r="B26" t="s">
        <v>52</v>
      </c>
      <c r="G26" s="1"/>
      <c r="K26" s="1"/>
      <c r="P26" s="1"/>
      <c r="U26" s="1"/>
    </row>
    <row r="27" spans="1:21" x14ac:dyDescent="0.25">
      <c r="A27" t="s">
        <v>53</v>
      </c>
      <c r="B27" t="s">
        <v>54</v>
      </c>
      <c r="G27" s="1"/>
      <c r="K27" s="1"/>
      <c r="P27" s="1"/>
      <c r="U27" s="1"/>
    </row>
    <row r="28" spans="1:21" x14ac:dyDescent="0.25">
      <c r="A28" t="s">
        <v>55</v>
      </c>
      <c r="B28" t="s">
        <v>56</v>
      </c>
      <c r="G28" s="1"/>
      <c r="K28" s="1"/>
      <c r="P28" s="1"/>
      <c r="U28" s="1"/>
    </row>
    <row r="29" spans="1:21" x14ac:dyDescent="0.25">
      <c r="A29" t="s">
        <v>57</v>
      </c>
      <c r="B29" t="s">
        <v>58</v>
      </c>
      <c r="G29" s="1"/>
      <c r="K29" s="1"/>
      <c r="P29" s="1"/>
      <c r="U29" s="1"/>
    </row>
    <row r="30" spans="1:21" x14ac:dyDescent="0.25">
      <c r="A30" t="s">
        <v>59</v>
      </c>
      <c r="B30" t="s">
        <v>60</v>
      </c>
      <c r="G30" s="1"/>
      <c r="K30" s="1"/>
      <c r="P30" s="1"/>
      <c r="U30" s="1"/>
    </row>
    <row r="31" spans="1:21" x14ac:dyDescent="0.25">
      <c r="A31" t="s">
        <v>61</v>
      </c>
      <c r="B31" t="s">
        <v>62</v>
      </c>
      <c r="G31" s="1"/>
      <c r="K31" s="1"/>
      <c r="P31" s="1"/>
      <c r="U31" s="1"/>
    </row>
    <row r="32" spans="1:21" x14ac:dyDescent="0.25">
      <c r="A32" t="s">
        <v>63</v>
      </c>
      <c r="B32" t="s">
        <v>64</v>
      </c>
      <c r="G32" s="1"/>
      <c r="K32" s="1"/>
      <c r="P32" s="1"/>
      <c r="U32" s="1"/>
    </row>
    <row r="33" spans="1:21" x14ac:dyDescent="0.25">
      <c r="A33" t="s">
        <v>65</v>
      </c>
      <c r="B33" t="s">
        <v>66</v>
      </c>
      <c r="G33" s="1"/>
      <c r="K33" s="1"/>
      <c r="P33" s="1"/>
      <c r="U33" s="1"/>
    </row>
    <row r="34" spans="1:21" x14ac:dyDescent="0.25">
      <c r="A34" t="s">
        <v>67</v>
      </c>
      <c r="B34" t="s">
        <v>68</v>
      </c>
      <c r="G34" s="1"/>
      <c r="K34" s="1"/>
      <c r="P34" s="1"/>
      <c r="U34" s="1"/>
    </row>
    <row r="35" spans="1:21" x14ac:dyDescent="0.25">
      <c r="A35" t="s">
        <v>69</v>
      </c>
      <c r="B35" t="s">
        <v>70</v>
      </c>
      <c r="G35" s="1"/>
      <c r="K35" s="1"/>
      <c r="P35" s="1"/>
      <c r="U35" s="1"/>
    </row>
    <row r="36" spans="1:21" x14ac:dyDescent="0.25">
      <c r="A36" t="s">
        <v>71</v>
      </c>
      <c r="B36" t="s">
        <v>72</v>
      </c>
      <c r="G36" s="1"/>
      <c r="K36" s="1"/>
      <c r="P36" s="1"/>
      <c r="U36" s="1"/>
    </row>
    <row r="37" spans="1:21" x14ac:dyDescent="0.25">
      <c r="A37" t="s">
        <v>73</v>
      </c>
      <c r="B37" t="s">
        <v>74</v>
      </c>
      <c r="G37" s="1"/>
      <c r="K37" s="1"/>
      <c r="P37" s="1"/>
      <c r="U37" s="1"/>
    </row>
    <row r="38" spans="1:21" x14ac:dyDescent="0.25">
      <c r="A38" t="s">
        <v>75</v>
      </c>
      <c r="B38" t="s">
        <v>76</v>
      </c>
      <c r="G38" s="1"/>
      <c r="K38" s="1"/>
      <c r="P38" s="1"/>
      <c r="U38" s="1"/>
    </row>
    <row r="39" spans="1:21" x14ac:dyDescent="0.25">
      <c r="A39" t="s">
        <v>77</v>
      </c>
      <c r="B39" t="s">
        <v>78</v>
      </c>
      <c r="G39" s="1"/>
      <c r="K39" s="1"/>
      <c r="P39" s="1"/>
      <c r="U39" s="1"/>
    </row>
    <row r="40" spans="1:21" x14ac:dyDescent="0.25">
      <c r="A40" t="s">
        <v>79</v>
      </c>
      <c r="B40" t="s">
        <v>80</v>
      </c>
      <c r="G40" s="1"/>
      <c r="K40" s="1"/>
      <c r="P40" s="1"/>
      <c r="U40" s="1"/>
    </row>
    <row r="41" spans="1:21" x14ac:dyDescent="0.25">
      <c r="A41" t="s">
        <v>81</v>
      </c>
      <c r="B41" t="s">
        <v>82</v>
      </c>
      <c r="G41" s="1"/>
      <c r="K41" s="1"/>
      <c r="P41" s="1"/>
      <c r="U41" s="1"/>
    </row>
    <row r="42" spans="1:21" x14ac:dyDescent="0.25">
      <c r="A42" t="s">
        <v>83</v>
      </c>
      <c r="B42" t="s">
        <v>84</v>
      </c>
      <c r="G42" s="1"/>
      <c r="K42" s="1"/>
      <c r="P42" s="1"/>
      <c r="U42" s="1"/>
    </row>
    <row r="43" spans="1:21" x14ac:dyDescent="0.25">
      <c r="A43" t="s">
        <v>85</v>
      </c>
      <c r="B43" t="s">
        <v>86</v>
      </c>
      <c r="G43" s="1"/>
      <c r="K43" s="1"/>
      <c r="P43" s="1"/>
      <c r="U43" s="1"/>
    </row>
    <row r="44" spans="1:21" x14ac:dyDescent="0.25">
      <c r="A44" t="s">
        <v>87</v>
      </c>
      <c r="B44" t="s">
        <v>88</v>
      </c>
      <c r="G44" s="1"/>
      <c r="K44" s="1"/>
      <c r="P44" s="1"/>
      <c r="U44" s="1"/>
    </row>
    <row r="45" spans="1:21" x14ac:dyDescent="0.25">
      <c r="A45" t="s">
        <v>89</v>
      </c>
      <c r="B45" t="s">
        <v>90</v>
      </c>
      <c r="G45" s="1"/>
      <c r="K45" s="1"/>
      <c r="P45" s="1"/>
      <c r="U45" s="1"/>
    </row>
    <row r="46" spans="1:21" x14ac:dyDescent="0.25">
      <c r="A46" t="s">
        <v>91</v>
      </c>
      <c r="B46" t="s">
        <v>92</v>
      </c>
      <c r="G46" s="1"/>
      <c r="K46" s="1"/>
      <c r="P46" s="1"/>
      <c r="U46" s="1"/>
    </row>
    <row r="47" spans="1:21" x14ac:dyDescent="0.25">
      <c r="A47" t="s">
        <v>93</v>
      </c>
      <c r="B47" t="s">
        <v>94</v>
      </c>
      <c r="G47" s="1"/>
      <c r="K47" s="1"/>
      <c r="P47" s="1"/>
      <c r="U47" s="1"/>
    </row>
    <row r="48" spans="1:21" x14ac:dyDescent="0.25">
      <c r="A48" t="s">
        <v>95</v>
      </c>
      <c r="B48" t="s">
        <v>96</v>
      </c>
      <c r="G48" s="1"/>
      <c r="K48" s="1"/>
      <c r="P48" s="1"/>
      <c r="U48" s="1"/>
    </row>
    <row r="49" spans="1:21" x14ac:dyDescent="0.25">
      <c r="A49" t="s">
        <v>97</v>
      </c>
      <c r="B49" t="s">
        <v>98</v>
      </c>
      <c r="G49" s="1"/>
      <c r="K49" s="1"/>
      <c r="P49" s="1"/>
      <c r="U49" s="1"/>
    </row>
    <row r="50" spans="1:21" x14ac:dyDescent="0.25">
      <c r="A50" t="s">
        <v>99</v>
      </c>
      <c r="B50" t="s">
        <v>100</v>
      </c>
      <c r="G50" s="1"/>
      <c r="K50" s="1"/>
      <c r="P50" s="1"/>
      <c r="U50" s="1"/>
    </row>
    <row r="51" spans="1:21" x14ac:dyDescent="0.25">
      <c r="A51" t="s">
        <v>101</v>
      </c>
      <c r="B51" t="s">
        <v>102</v>
      </c>
      <c r="G51" s="1"/>
      <c r="K51" s="1"/>
      <c r="P51" s="1"/>
      <c r="U51" s="1"/>
    </row>
    <row r="52" spans="1:21" x14ac:dyDescent="0.25">
      <c r="A52" t="s">
        <v>103</v>
      </c>
      <c r="B52" t="s">
        <v>104</v>
      </c>
      <c r="G52" s="1"/>
      <c r="K52" s="1"/>
      <c r="P52" s="1"/>
      <c r="U52" s="1"/>
    </row>
    <row r="53" spans="1:21" x14ac:dyDescent="0.25">
      <c r="A53" t="s">
        <v>105</v>
      </c>
      <c r="B53" t="s">
        <v>106</v>
      </c>
      <c r="G53" s="1"/>
      <c r="K53" s="1"/>
      <c r="P53" s="1"/>
      <c r="U53" s="1"/>
    </row>
    <row r="54" spans="1:21" x14ac:dyDescent="0.25">
      <c r="A54" t="s">
        <v>107</v>
      </c>
      <c r="B54" t="s">
        <v>108</v>
      </c>
      <c r="G54" s="1"/>
      <c r="K54" s="1"/>
      <c r="P54" s="1"/>
      <c r="U54" s="1"/>
    </row>
    <row r="55" spans="1:21" x14ac:dyDescent="0.25">
      <c r="A55" t="s">
        <v>112</v>
      </c>
      <c r="G55" s="1"/>
      <c r="K55" s="1"/>
      <c r="P55" s="1"/>
      <c r="U55" s="1"/>
    </row>
  </sheetData>
  <mergeCells count="6">
    <mergeCell ref="A1:U1"/>
    <mergeCell ref="A2:B2"/>
    <mergeCell ref="C2:G2"/>
    <mergeCell ref="H2:K2"/>
    <mergeCell ref="L2:P2"/>
    <mergeCell ref="Q2:U2"/>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F05A8621BEBF46A2FBD4CC48486826" ma:contentTypeVersion="18" ma:contentTypeDescription="Create a new document." ma:contentTypeScope="" ma:versionID="b64ae909252e3ea7ea9bf4f3d7ce72eb">
  <xsd:schema xmlns:xsd="http://www.w3.org/2001/XMLSchema" xmlns:xs="http://www.w3.org/2001/XMLSchema" xmlns:p="http://schemas.microsoft.com/office/2006/metadata/properties" xmlns:ns2="a35d16bc-80d2-43cf-9545-e6587a8ac191" xmlns:ns3="d917459a-217c-40c4-be48-99f51e9f43a3" targetNamespace="http://schemas.microsoft.com/office/2006/metadata/properties" ma:root="true" ma:fieldsID="944726b3dbe5bec75236e52d6a2a05f4" ns2:_="" ns3:_="">
    <xsd:import namespace="a35d16bc-80d2-43cf-9545-e6587a8ac191"/>
    <xsd:import namespace="d917459a-217c-40c4-be48-99f51e9f43a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lcf76f155ced4ddcb4097134ff3c332f" minOccurs="0"/>
                <xsd:element ref="ns3:TaxCatchAll" minOccurs="0"/>
                <xsd:element ref="ns2:MediaLengthInSeconds"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5d16bc-80d2-43cf-9545-e6587a8ac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d2d73b94-0eba-4d43-b2d8-ac573da019e0"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17459a-217c-40c4-be48-99f51e9f43a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7883baa9-b778-4646-8082-e85e72d19d1b}" ma:internalName="TaxCatchAll" ma:showField="CatchAllData" ma:web="d917459a-217c-40c4-be48-99f51e9f43a3">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6F96D-327E-435C-86C2-7E27305BE7DB}">
  <ds:schemaRefs>
    <ds:schemaRef ds:uri="http://schemas.microsoft.com/sharepoint/v3/contenttype/forms"/>
  </ds:schemaRefs>
</ds:datastoreItem>
</file>

<file path=customXml/itemProps2.xml><?xml version="1.0" encoding="utf-8"?>
<ds:datastoreItem xmlns:ds="http://schemas.openxmlformats.org/officeDocument/2006/customXml" ds:itemID="{91D2B99F-F371-4476-A742-C40651F12A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5d16bc-80d2-43cf-9545-e6587a8ac191"/>
    <ds:schemaRef ds:uri="d917459a-217c-40c4-be48-99f51e9f43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2023</vt:lpstr>
      <vt:lpstr>2022</vt:lpstr>
      <vt:lpstr>2021</vt:lpstr>
      <vt:lpstr>2020</vt:lpstr>
      <vt:lpstr>2019</vt:lpstr>
      <vt:lpstr>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C. Donnan</dc:creator>
  <cp:lastModifiedBy>David Parker</cp:lastModifiedBy>
  <dcterms:created xsi:type="dcterms:W3CDTF">2021-08-17T14:21:48Z</dcterms:created>
  <dcterms:modified xsi:type="dcterms:W3CDTF">2024-04-25T19:01:09Z</dcterms:modified>
</cp:coreProperties>
</file>