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4790" windowHeight="8775" tabRatio="805" activeTab="0"/>
  </bookViews>
  <sheets>
    <sheet name="FY 2002-03" sheetId="1" r:id="rId1"/>
  </sheets>
  <definedNames>
    <definedName name="_xlnm.Print_Area" localSheetId="0">'FY 2002-03'!$A$1:$U$63</definedName>
  </definedNames>
  <calcPr fullCalcOnLoad="1"/>
</workbook>
</file>

<file path=xl/comments1.xml><?xml version="1.0" encoding="utf-8"?>
<comments xmlns="http://schemas.openxmlformats.org/spreadsheetml/2006/main">
  <authors>
    <author>PBEN</author>
    <author>Frank O'Halloran</author>
    <author>Nancy Mitchell</author>
  </authors>
  <commentList>
    <comment ref="A53" authorId="0">
      <text>
        <r>
          <rPr>
            <b/>
            <sz val="8"/>
            <rFont val="Tahoma"/>
            <family val="0"/>
          </rPr>
          <t>PBEN:
Using citizen generated and self-initiated calls patrol units only (officer and PA), excludes admin and compol.  See syntax below.
FILTER OFF.
USE ALL.
SELECT IF(unit1 &lt;= 3 | unit2 &lt;= 3 | unit3 &lt;= 3 | unit4 &lt;= 3 | unit5 &lt;= 3 |
  unit6 &lt;= 3 | unit7 &lt;= 3 | unit8 &lt;= 3).
EXECUTE .
FILTER OFF.
USE ALL.
SELECT IF(calltype = 1).
EXECUTE .
MEANS 
  TABLES=ptime  BY month
  /CELLS MEAN  .
MEANS
  TABLES=ptime  BY newdistr  BY month
  /CELLS MEAN COUNT STDDEV  .</t>
        </r>
      </text>
    </comment>
    <comment ref="B61" authorId="0">
      <text>
        <r>
          <rPr>
            <b/>
            <sz val="8"/>
            <rFont val="Tahoma"/>
            <family val="0"/>
          </rPr>
          <t>PBEN:
Valley Average</t>
        </r>
      </text>
    </comment>
    <comment ref="A61" authorId="0">
      <text>
        <r>
          <rPr>
            <b/>
            <sz val="8"/>
            <rFont val="Tahoma"/>
            <family val="0"/>
          </rPr>
          <t>PBEN:
GET FILE='Q:\CAU\CADCFS\2002CFS\2002all.sav'.
FILTER OFF.
USE ALL.
SELECT IF(inc_code = "459").
EXECUTE .
MEANS 
  TABLES=ptime  BY month BY self_ini 
  /CELLS MEAN  .</t>
        </r>
      </text>
    </comment>
    <comment ref="A59" authorId="1">
      <text>
        <r>
          <rPr>
            <b/>
            <sz val="8"/>
            <rFont val="Tahoma"/>
            <family val="0"/>
          </rPr>
          <t>Frank O'Halloran:</t>
        </r>
        <r>
          <rPr>
            <sz val="8"/>
            <rFont val="Tahoma"/>
            <family val="0"/>
          </rPr>
          <t xml:space="preserve">
includes only Police Officer time</t>
        </r>
      </text>
    </comment>
    <comment ref="A10" authorId="2">
      <text>
        <r>
          <rPr>
            <b/>
            <sz val="8"/>
            <rFont val="Tahoma"/>
            <family val="0"/>
          </rPr>
          <t xml:space="preserve">
FILTER OFF.
USE ALL.
SELECT IF(priority="1" OR
priority="2").
EXECUTE .
FILTER OFF.
USE ALL.
SELECT IF(how_recd="3").
EXECUTE .
FILTER OFF.
USE ALL.
SELECT IF(inc_code ~= "211T" AND
inc_code ~= "MEDICAL" AND
inc_code ~= "TRAIN" AND
inc_code ~= "TEST" AND
inc_code ~= "TRF" AND
inc_code ~= "P").
EXECUTE .
MEANS
  TABLES=response callhold traveltm  BY district  BY month
  /CELLS MEAN .
FREQUENCIES
  VARIABLES=month
  /ORDER=  ANALYSIS .
</t>
        </r>
      </text>
    </comment>
    <comment ref="A20" authorId="2">
      <text>
        <r>
          <rPr>
            <b/>
            <sz val="8"/>
            <rFont val="Tahoma"/>
            <family val="0"/>
          </rPr>
          <t>ROSSTABS
  /TABLES=month  BY district
  /FORMAT= AVALUE TABLES
  /CELLS= COUNT .</t>
        </r>
        <r>
          <rPr>
            <sz val="8"/>
            <rFont val="Tahoma"/>
            <family val="0"/>
          </rPr>
          <t xml:space="preserve">
</t>
        </r>
      </text>
    </comment>
    <comment ref="A35" authorId="2">
      <text>
        <r>
          <rPr>
            <b/>
            <sz val="8"/>
            <rFont val="Tahoma"/>
            <family val="0"/>
          </rPr>
          <t>Cit generated, Priority 1 and 2
USE ALL.
COMPUTE filter_$=(response &gt;=6).
VARIABLE LABEL filter_$ 'response &gt;=6 (FILTER)'.
VALUE LABELS filter_$  0 'Not Selected' 1 'Selected'.
FORMAT filter_$ (f1.0).
FILTER BY filter_$.
EXECUTE .
FREQUENCIES
  VARIABLES=month
  /ORDER=  ANALYSIS .</t>
        </r>
      </text>
    </comment>
    <comment ref="A25" authorId="2">
      <text>
        <r>
          <rPr>
            <b/>
            <sz val="8"/>
            <rFont val="Tahoma"/>
            <family val="0"/>
          </rPr>
          <t>NJM - Call hold - time call is held in minutes. (Hello to dispatch)</t>
        </r>
        <r>
          <rPr>
            <sz val="8"/>
            <rFont val="Tahoma"/>
            <family val="0"/>
          </rPr>
          <t xml:space="preserve">
</t>
        </r>
      </text>
    </comment>
    <comment ref="A30" authorId="2">
      <text>
        <r>
          <rPr>
            <b/>
            <sz val="8"/>
            <rFont val="Tahoma"/>
            <family val="0"/>
          </rPr>
          <t>NJM - time call is dispatched to time officer arrived in minutes. (dispatch to hello)</t>
        </r>
        <r>
          <rPr>
            <sz val="8"/>
            <rFont val="Tahoma"/>
            <family val="0"/>
          </rPr>
          <t xml:space="preserve">
</t>
        </r>
      </text>
    </comment>
    <comment ref="A11" authorId="2">
      <text>
        <r>
          <rPr>
            <b/>
            <sz val="8"/>
            <rFont val="Tahoma"/>
            <family val="0"/>
          </rPr>
          <t>NJM - response time in minutes (hello to hello)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<sst xmlns="http://schemas.openxmlformats.org/spreadsheetml/2006/main" count="97" uniqueCount="56">
  <si>
    <t>POLICE DEPARTMENT</t>
  </si>
  <si>
    <t>Performance</t>
  </si>
  <si>
    <t>Actual</t>
  </si>
  <si>
    <t>Adopted</t>
  </si>
  <si>
    <t>Measures</t>
  </si>
  <si>
    <t>Stnd</t>
  </si>
  <si>
    <t>July</t>
  </si>
  <si>
    <t>Sept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</si>
  <si>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</si>
  <si>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</si>
  <si>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</si>
  <si>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</si>
  <si>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</si>
  <si>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</si>
  <si>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</si>
  <si>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</si>
  <si>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</si>
  <si>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YTD</t>
  </si>
  <si>
    <t>N/A</t>
  </si>
  <si>
    <t xml:space="preserve">           District 1</t>
  </si>
  <si>
    <t xml:space="preserve">           District 2</t>
  </si>
  <si>
    <t xml:space="preserve">            District 1</t>
  </si>
  <si>
    <t xml:space="preserve">            District 2</t>
  </si>
  <si>
    <t xml:space="preserve"> </t>
  </si>
  <si>
    <t xml:space="preserve">            Distfict 2</t>
  </si>
  <si>
    <t>L.  Average time spent on calls for service - all police units included.  (in minutes)</t>
  </si>
  <si>
    <t>Aug</t>
  </si>
  <si>
    <t>District 1</t>
  </si>
  <si>
    <t>District 2</t>
  </si>
  <si>
    <t>includes CitGen &amp;Selfinit</t>
  </si>
  <si>
    <t xml:space="preserve">            District 3</t>
  </si>
  <si>
    <t>E.  # of parking citations issued  - all districts (D3 opened 12/00)</t>
  </si>
  <si>
    <t xml:space="preserve">           District 3</t>
  </si>
  <si>
    <t>District 3</t>
  </si>
  <si>
    <t xml:space="preserve">            Distfict 3</t>
  </si>
  <si>
    <t>2001-02</t>
  </si>
  <si>
    <t>UNIFORMED SERVICES - U.S.B. Statistics</t>
  </si>
  <si>
    <t>2002-03</t>
  </si>
  <si>
    <t>weighted sum</t>
  </si>
  <si>
    <t>integer</t>
  </si>
  <si>
    <t>time</t>
  </si>
  <si>
    <t>Int_Tot</t>
  </si>
  <si>
    <t>Int_D1</t>
  </si>
  <si>
    <t>Int_D2</t>
  </si>
  <si>
    <t>Int_D3</t>
  </si>
  <si>
    <t xml:space="preserve">F.  Avg response time to </t>
  </si>
  <si>
    <t>emergency calls* (in minutes)</t>
  </si>
  <si>
    <t>Citywide</t>
  </si>
  <si>
    <t xml:space="preserve">* Emergency calls for service are those calls that have a Priority 1 or 2, received from a citizen and excludes "211T", "MEDICAL", "TRAIN", "TEST", "TRF", "P"(Pursuit).
</t>
  </si>
  <si>
    <t>G.  # of emergency calls*</t>
  </si>
  <si>
    <t xml:space="preserve">J.  # of emergency calls* exceeding 6 min. standard        </t>
  </si>
  <si>
    <t>Performance
Measures</t>
  </si>
  <si>
    <t xml:space="preserve">K.   % of emergency calls* exceeding 6 min. standard </t>
  </si>
  <si>
    <t>P.  Avg Response Time to Burglary Report Calls (Hours)</t>
  </si>
  <si>
    <t>I.  Avg 'travel time' for emergency calls*(min)</t>
  </si>
  <si>
    <t>H.  Avg 'call hold' time for emergency calls* (min)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</si>
</sst>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_(* #,##0.000_);_(* \(#,##0.000\);_(* &quot;-&quot;??_);_(@_)"/>
    <numFmt numFmtId="167" formatCode="_(* #,##0.0_);_(* \(#,##0.0\);_(* &quot;-&quot;??_);_(@_)"/>
    <numFmt numFmtId="168" formatCode="0.000%"/>
    <numFmt numFmtId="169" formatCode="_(* #,##0_);_(* \(#,##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0.0000%"/>
    <numFmt numFmtId="174" formatCode="0.0"/>
    <numFmt numFmtId="175" formatCode="0.000"/>
    <numFmt numFmtId="176" formatCode="_(* #,##0.0000000_);_(* \(#,##0.0000000\);_(* &quot;-&quot;??_);_(@_)"/>
    <numFmt numFmtId="177" formatCode="_(* #,##0.00000000_);_(* \(#,##0.00000000\);_(* &quot;-&quot;??_);_(@_)"/>
    <numFmt numFmtId="178" formatCode="_(* #,##0.000000000_);_(* \(#,##0.000000000\);_(* &quot;-&quot;??_);_(@_)"/>
    <numFmt numFmtId="179" formatCode="_(* #,##0.0000000000_);_(* \(#,##0.0000000000\);_(* &quot;-&quot;??_);_(@_)"/>
    <numFmt numFmtId="180" formatCode="_(* #,##0.00000000000_);_(* \(#,##0.00000000000\);_(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0.0_);\(0.0\)"/>
    <numFmt numFmtId="185" formatCode="0_);\(0\)"/>
    <numFmt numFmtId="186" formatCode="#,##0.0_);\(#,##0.0\)"/>
    <numFmt numFmtId="187" formatCode="_(* #,##0.0_);_(* \(#,##0.0\);_(* &quot;-&quot;?_);_(@_)"/>
    <numFmt numFmtId="188" formatCode="0.0000000"/>
    <numFmt numFmtId="189" formatCode="0.000000"/>
    <numFmt numFmtId="190" formatCode="0.00000"/>
    <numFmt numFmtId="191" formatCode="0.0000"/>
    <numFmt numFmtId="192" formatCode="0.00000000"/>
    <numFmt numFmtId="193" formatCode="0.000000000"/>
    <numFmt numFmtId="194" formatCode="0.0000000000"/>
    <numFmt numFmtId="195" formatCode="#,##0.000"/>
    <numFmt numFmtId="196" formatCode="#,##0.0000"/>
    <numFmt numFmtId="197" formatCode="#,##0.00000"/>
    <numFmt numFmtId="198" formatCode="#,##0.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alligraphic"/>
      <family val="0"/>
    </font>
    <font>
      <b/>
      <sz val="12"/>
      <name val="Book Antiqua"/>
      <family val="1"/>
    </font>
    <font>
      <b/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double"/>
    </border>
    <border>
      <left style="thin"/>
      <right style="thin"/>
      <top style="thick"/>
      <bottom style="thin">
        <color indexed="22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ck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>
        <color indexed="22"/>
      </bottom>
    </border>
    <border>
      <left>
        <color indexed="63"/>
      </left>
      <right style="thin"/>
      <top style="thick"/>
      <bottom style="hair"/>
    </border>
    <border>
      <left style="thin"/>
      <right style="thin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 quotePrefix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wrapText="1"/>
    </xf>
    <xf numFmtId="3" fontId="0" fillId="2" borderId="9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 wrapText="1"/>
    </xf>
    <xf numFmtId="0" fontId="0" fillId="2" borderId="11" xfId="0" applyFill="1" applyBorder="1" applyAlignment="1">
      <alignment horizontal="left" wrapText="1"/>
    </xf>
    <xf numFmtId="164" fontId="0" fillId="2" borderId="9" xfId="0" applyNumberFormat="1" applyFill="1" applyBorder="1" applyAlignment="1">
      <alignment/>
    </xf>
    <xf numFmtId="0" fontId="0" fillId="3" borderId="12" xfId="0" applyFont="1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0" fillId="3" borderId="12" xfId="0" applyFill="1" applyBorder="1" applyAlignment="1">
      <alignment horizontal="left" wrapText="1"/>
    </xf>
    <xf numFmtId="43" fontId="1" fillId="2" borderId="9" xfId="15" applyFont="1" applyFill="1" applyBorder="1" applyAlignment="1">
      <alignment horizontal="center"/>
    </xf>
    <xf numFmtId="43" fontId="0" fillId="0" borderId="0" xfId="15" applyBorder="1" applyAlignment="1">
      <alignment/>
    </xf>
    <xf numFmtId="9" fontId="0" fillId="2" borderId="9" xfId="15" applyNumberFormat="1" applyFill="1" applyBorder="1" applyAlignment="1">
      <alignment/>
    </xf>
    <xf numFmtId="43" fontId="0" fillId="0" borderId="0" xfId="15" applyAlignment="1">
      <alignment/>
    </xf>
    <xf numFmtId="9" fontId="0" fillId="2" borderId="9" xfId="15" applyNumberFormat="1" applyFont="1" applyFill="1" applyBorder="1" applyAlignment="1">
      <alignment/>
    </xf>
    <xf numFmtId="169" fontId="0" fillId="2" borderId="13" xfId="15" applyNumberFormat="1" applyFill="1" applyBorder="1" applyAlignment="1">
      <alignment/>
    </xf>
    <xf numFmtId="169" fontId="0" fillId="2" borderId="9" xfId="15" applyNumberFormat="1" applyFont="1" applyFill="1" applyBorder="1" applyAlignment="1">
      <alignment/>
    </xf>
    <xf numFmtId="165" fontId="0" fillId="2" borderId="9" xfId="15" applyNumberFormat="1" applyFont="1" applyFill="1" applyBorder="1" applyAlignment="1">
      <alignment/>
    </xf>
    <xf numFmtId="2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2" borderId="11" xfId="0" applyFill="1" applyBorder="1" applyAlignment="1">
      <alignment horizontal="right" wrapText="1"/>
    </xf>
    <xf numFmtId="0" fontId="0" fillId="2" borderId="14" xfId="0" applyFill="1" applyBorder="1" applyAlignment="1">
      <alignment horizontal="right" wrapText="1"/>
    </xf>
    <xf numFmtId="0" fontId="0" fillId="2" borderId="11" xfId="0" applyFill="1" applyBorder="1" applyAlignment="1">
      <alignment vertical="top" wrapText="1"/>
    </xf>
    <xf numFmtId="0" fontId="0" fillId="3" borderId="11" xfId="0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right" vertical="top"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9" fontId="0" fillId="0" borderId="15" xfId="21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20" fontId="0" fillId="0" borderId="15" xfId="0" applyNumberFormat="1" applyBorder="1" applyAlignment="1">
      <alignment/>
    </xf>
    <xf numFmtId="20" fontId="0" fillId="0" borderId="15" xfId="0" applyNumberFormat="1" applyBorder="1" applyAlignment="1" applyProtection="1">
      <alignment/>
      <protection locked="0"/>
    </xf>
    <xf numFmtId="20" fontId="0" fillId="0" borderId="15" xfId="0" applyNumberFormat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 locked="0"/>
    </xf>
    <xf numFmtId="0" fontId="0" fillId="0" borderId="15" xfId="0" applyNumberFormat="1" applyBorder="1" applyAlignment="1">
      <alignment/>
    </xf>
    <xf numFmtId="0" fontId="0" fillId="0" borderId="15" xfId="0" applyNumberFormat="1" applyBorder="1" applyAlignment="1" applyProtection="1">
      <alignment/>
      <protection locked="0"/>
    </xf>
    <xf numFmtId="20" fontId="0" fillId="0" borderId="15" xfId="0" applyNumberFormat="1" applyBorder="1" applyAlignment="1">
      <alignment/>
    </xf>
    <xf numFmtId="20" fontId="0" fillId="0" borderId="15" xfId="0" applyNumberFormat="1" applyBorder="1" applyAlignment="1" applyProtection="1">
      <alignment/>
      <protection locked="0"/>
    </xf>
    <xf numFmtId="0" fontId="1" fillId="3" borderId="11" xfId="0" applyFont="1" applyFill="1" applyBorder="1" applyAlignment="1">
      <alignment horizontal="right" vertical="top" wrapText="1"/>
    </xf>
    <xf numFmtId="0" fontId="0" fillId="3" borderId="12" xfId="0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right"/>
    </xf>
    <xf numFmtId="167" fontId="0" fillId="0" borderId="15" xfId="15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NumberFormat="1" applyBorder="1" applyAlignment="1" applyProtection="1">
      <alignment horizontal="center"/>
      <protection locked="0"/>
    </xf>
    <xf numFmtId="2" fontId="0" fillId="2" borderId="9" xfId="0" applyNumberFormat="1" applyFill="1" applyBorder="1" applyAlignment="1">
      <alignment horizontal="center"/>
    </xf>
    <xf numFmtId="2" fontId="0" fillId="0" borderId="15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/>
    </xf>
    <xf numFmtId="20" fontId="0" fillId="2" borderId="9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Font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3" fontId="0" fillId="0" borderId="15" xfId="0" applyNumberFormat="1" applyFont="1" applyBorder="1" applyAlignment="1" applyProtection="1">
      <alignment horizontal="center"/>
      <protection locked="0"/>
    </xf>
    <xf numFmtId="2" fontId="0" fillId="0" borderId="15" xfId="15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Border="1" applyAlignment="1" applyProtection="1">
      <alignment horizontal="center"/>
      <protection locked="0"/>
    </xf>
    <xf numFmtId="188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 vertical="top"/>
    </xf>
    <xf numFmtId="3" fontId="0" fillId="0" borderId="16" xfId="0" applyNumberFormat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3" fontId="0" fillId="0" borderId="15" xfId="0" applyNumberFormat="1" applyBorder="1" applyAlignment="1">
      <alignment vertical="center"/>
    </xf>
    <xf numFmtId="3" fontId="0" fillId="0" borderId="15" xfId="0" applyNumberFormat="1" applyBorder="1" applyAlignment="1" applyProtection="1">
      <alignment vertical="center"/>
      <protection locked="0"/>
    </xf>
    <xf numFmtId="0" fontId="0" fillId="0" borderId="15" xfId="15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9" fontId="0" fillId="2" borderId="9" xfId="21" applyFill="1" applyBorder="1" applyAlignment="1">
      <alignment horizontal="center"/>
    </xf>
    <xf numFmtId="0" fontId="0" fillId="3" borderId="19" xfId="0" applyFill="1" applyBorder="1" applyAlignment="1">
      <alignment wrapText="1"/>
    </xf>
    <xf numFmtId="0" fontId="2" fillId="3" borderId="12" xfId="0" applyFont="1" applyFill="1" applyBorder="1" applyAlignment="1">
      <alignment horizontal="right" wrapText="1"/>
    </xf>
    <xf numFmtId="2" fontId="0" fillId="2" borderId="9" xfId="21" applyNumberFormat="1" applyFont="1" applyFill="1" applyBorder="1" applyAlignment="1">
      <alignment/>
    </xf>
    <xf numFmtId="1" fontId="0" fillId="0" borderId="20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0" xfId="21" applyNumberFormat="1" applyBorder="1" applyAlignment="1">
      <alignment horizontal="center"/>
    </xf>
    <xf numFmtId="1" fontId="0" fillId="0" borderId="20" xfId="15" applyNumberFormat="1" applyFont="1" applyBorder="1" applyAlignment="1">
      <alignment horizontal="center"/>
    </xf>
    <xf numFmtId="1" fontId="0" fillId="0" borderId="20" xfId="15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9" fontId="0" fillId="0" borderId="21" xfId="15" applyNumberFormat="1" applyFill="1" applyBorder="1" applyAlignment="1">
      <alignment/>
    </xf>
    <xf numFmtId="9" fontId="0" fillId="0" borderId="25" xfId="0" applyNumberFormat="1" applyFont="1" applyFill="1" applyBorder="1" applyAlignment="1" quotePrefix="1">
      <alignment horizontal="center"/>
    </xf>
    <xf numFmtId="9" fontId="0" fillId="0" borderId="21" xfId="0" applyNumberFormat="1" applyFont="1" applyFill="1" applyBorder="1" applyAlignment="1">
      <alignment horizontal="right"/>
    </xf>
    <xf numFmtId="9" fontId="0" fillId="0" borderId="21" xfId="21" applyFont="1" applyFill="1" applyBorder="1" applyAlignment="1">
      <alignment horizontal="right"/>
    </xf>
    <xf numFmtId="9" fontId="0" fillId="0" borderId="21" xfId="15" applyNumberFormat="1" applyFont="1" applyFill="1" applyBorder="1" applyAlignment="1">
      <alignment horizontal="right"/>
    </xf>
    <xf numFmtId="9" fontId="0" fillId="0" borderId="21" xfId="15" applyNumberFormat="1" applyFont="1" applyFill="1" applyBorder="1" applyAlignment="1">
      <alignment horizontal="center"/>
    </xf>
    <xf numFmtId="9" fontId="0" fillId="0" borderId="21" xfId="21" applyFont="1" applyFill="1" applyBorder="1" applyAlignment="1">
      <alignment horizontal="center"/>
    </xf>
    <xf numFmtId="9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9" fontId="0" fillId="0" borderId="20" xfId="0" applyNumberFormat="1" applyFont="1" applyFill="1" applyBorder="1" applyAlignment="1">
      <alignment horizontal="right"/>
    </xf>
    <xf numFmtId="9" fontId="0" fillId="0" borderId="20" xfId="0" applyNumberFormat="1" applyFont="1" applyFill="1" applyBorder="1" applyAlignment="1" quotePrefix="1">
      <alignment horizontal="center"/>
    </xf>
    <xf numFmtId="9" fontId="0" fillId="0" borderId="20" xfId="2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9" fontId="0" fillId="0" borderId="20" xfId="0" applyNumberFormat="1" applyFont="1" applyFill="1" applyBorder="1" applyAlignment="1">
      <alignment horizontal="right"/>
    </xf>
    <xf numFmtId="9" fontId="0" fillId="0" borderId="20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/>
    </xf>
    <xf numFmtId="9" fontId="0" fillId="0" borderId="20" xfId="0" applyNumberFormat="1" applyBorder="1" applyAlignment="1">
      <alignment horizontal="right"/>
    </xf>
    <xf numFmtId="9" fontId="0" fillId="0" borderId="20" xfId="0" applyNumberFormat="1" applyBorder="1" applyAlignment="1">
      <alignment/>
    </xf>
    <xf numFmtId="9" fontId="0" fillId="0" borderId="20" xfId="21" applyBorder="1" applyAlignment="1">
      <alignment/>
    </xf>
    <xf numFmtId="9" fontId="0" fillId="0" borderId="20" xfId="21" applyBorder="1" applyAlignment="1">
      <alignment/>
    </xf>
    <xf numFmtId="9" fontId="0" fillId="0" borderId="20" xfId="21" applyBorder="1" applyAlignment="1">
      <alignment horizontal="right"/>
    </xf>
    <xf numFmtId="9" fontId="0" fillId="0" borderId="20" xfId="15" applyNumberFormat="1" applyFont="1" applyFill="1" applyBorder="1" applyAlignment="1">
      <alignment horizontal="center"/>
    </xf>
    <xf numFmtId="9" fontId="0" fillId="0" borderId="20" xfId="0" applyNumberFormat="1" applyFont="1" applyFill="1" applyBorder="1" applyAlignment="1">
      <alignment horizontal="center"/>
    </xf>
    <xf numFmtId="9" fontId="0" fillId="0" borderId="20" xfId="2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20" xfId="0" applyBorder="1" applyAlignment="1">
      <alignment/>
    </xf>
    <xf numFmtId="1" fontId="0" fillId="0" borderId="20" xfId="21" applyNumberFormat="1" applyFont="1" applyBorder="1" applyAlignment="1">
      <alignment horizontal="center"/>
    </xf>
    <xf numFmtId="169" fontId="0" fillId="0" borderId="20" xfId="15" applyNumberFormat="1" applyFont="1" applyBorder="1" applyAlignment="1">
      <alignment horizontal="right"/>
    </xf>
    <xf numFmtId="169" fontId="0" fillId="0" borderId="20" xfId="21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/>
    </xf>
    <xf numFmtId="0" fontId="1" fillId="4" borderId="20" xfId="0" applyFont="1" applyFill="1" applyBorder="1" applyAlignment="1">
      <alignment horizontal="right"/>
    </xf>
    <xf numFmtId="10" fontId="1" fillId="4" borderId="20" xfId="15" applyNumberFormat="1" applyFont="1" applyFill="1" applyBorder="1" applyAlignment="1">
      <alignment horizontal="right"/>
    </xf>
    <xf numFmtId="10" fontId="1" fillId="4" borderId="20" xfId="0" applyNumberFormat="1" applyFont="1" applyFill="1" applyBorder="1" applyAlignment="1">
      <alignment horizontal="right"/>
    </xf>
    <xf numFmtId="10" fontId="1" fillId="4" borderId="20" xfId="0" applyNumberFormat="1" applyFont="1" applyFill="1" applyBorder="1" applyAlignment="1">
      <alignment horizontal="center"/>
    </xf>
    <xf numFmtId="165" fontId="0" fillId="0" borderId="20" xfId="21" applyNumberFormat="1" applyFont="1" applyBorder="1" applyAlignment="1">
      <alignment horizontal="right"/>
    </xf>
    <xf numFmtId="1" fontId="0" fillId="0" borderId="20" xfId="0" applyNumberFormat="1" applyFont="1" applyFill="1" applyBorder="1" applyAlignment="1">
      <alignment horizontal="center"/>
    </xf>
    <xf numFmtId="169" fontId="0" fillId="2" borderId="13" xfId="15" applyNumberFormat="1" applyFill="1" applyBorder="1" applyAlignment="1">
      <alignment/>
    </xf>
    <xf numFmtId="169" fontId="0" fillId="2" borderId="9" xfId="15" applyNumberFormat="1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165" fontId="0" fillId="0" borderId="20" xfId="21" applyNumberFormat="1" applyFont="1" applyFill="1" applyBorder="1" applyAlignment="1">
      <alignment horizontal="right"/>
    </xf>
    <xf numFmtId="165" fontId="0" fillId="0" borderId="20" xfId="15" applyNumberFormat="1" applyFont="1" applyFill="1" applyBorder="1" applyAlignment="1">
      <alignment horizontal="right"/>
    </xf>
    <xf numFmtId="2" fontId="0" fillId="0" borderId="20" xfId="21" applyNumberFormat="1" applyFont="1" applyBorder="1" applyAlignment="1">
      <alignment horizontal="center"/>
    </xf>
    <xf numFmtId="2" fontId="0" fillId="0" borderId="20" xfId="21" applyNumberFormat="1" applyFont="1" applyFill="1" applyBorder="1" applyAlignment="1">
      <alignment horizontal="center"/>
    </xf>
    <xf numFmtId="3" fontId="0" fillId="0" borderId="26" xfId="0" applyNumberFormat="1" applyBorder="1" applyAlignment="1">
      <alignment/>
    </xf>
    <xf numFmtId="0" fontId="1" fillId="2" borderId="27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Fill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10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75" zoomScaleNormal="75" workbookViewId="0" topLeftCell="A1">
      <selection activeCell="X25" sqref="X25"/>
    </sheetView>
  </sheetViews>
  <sheetFormatPr defaultColWidth="9.140625" defaultRowHeight="12.75"/>
  <cols>
    <col min="1" max="1" width="25.7109375" style="3" customWidth="1"/>
    <col min="2" max="2" width="4.7109375" style="0" customWidth="1"/>
    <col min="3" max="3" width="7.28125" style="0" customWidth="1"/>
    <col min="4" max="4" width="8.140625" style="0" customWidth="1"/>
    <col min="5" max="16" width="7.28125" style="0" customWidth="1"/>
    <col min="17" max="17" width="7.57421875" style="0" bestFit="1" customWidth="1"/>
    <col min="18" max="18" width="0.42578125" style="0" customWidth="1"/>
    <col min="19" max="19" width="9.140625" style="0" hidden="1" customWidth="1"/>
    <col min="20" max="20" width="10.8515625" style="0" hidden="1" customWidth="1"/>
    <col min="21" max="21" width="6.8515625" style="0" hidden="1" customWidth="1"/>
    <col min="22" max="22" width="6.140625" style="0" hidden="1" customWidth="1"/>
  </cols>
  <sheetData>
    <row r="1" spans="1:25" ht="16.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Y1" s="61"/>
    </row>
    <row r="2" spans="1:25" s="4" customFormat="1" ht="16.5" thickBot="1">
      <c r="A2" s="5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Y2" s="62"/>
    </row>
    <row r="3" spans="1:25" ht="13.5" thickTop="1">
      <c r="A3" s="155" t="s">
        <v>51</v>
      </c>
      <c r="B3" s="159"/>
      <c r="C3" s="159" t="s">
        <v>2</v>
      </c>
      <c r="D3" s="159" t="s">
        <v>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Y3" s="61"/>
    </row>
    <row r="4" spans="1:25" ht="13.5" thickBot="1">
      <c r="A4" s="156"/>
      <c r="B4" s="160" t="s">
        <v>5</v>
      </c>
      <c r="C4" s="160" t="s">
        <v>35</v>
      </c>
      <c r="D4" s="160" t="s">
        <v>37</v>
      </c>
      <c r="E4" s="12" t="s">
        <v>6</v>
      </c>
      <c r="F4" s="12" t="s">
        <v>26</v>
      </c>
      <c r="G4" s="13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4" t="s">
        <v>17</v>
      </c>
      <c r="Y4" s="61"/>
    </row>
    <row r="5" spans="1:25" s="4" customFormat="1" ht="39" hidden="1" thickTop="1">
      <c r="A5" s="19" t="s">
        <v>31</v>
      </c>
      <c r="B5" s="45" t="s">
        <v>18</v>
      </c>
      <c r="C5" s="45">
        <v>9758</v>
      </c>
      <c r="D5" s="45">
        <v>10000</v>
      </c>
      <c r="E5" s="101">
        <v>497</v>
      </c>
      <c r="F5" s="101">
        <v>748</v>
      </c>
      <c r="G5" s="101">
        <v>904</v>
      </c>
      <c r="H5" s="101">
        <v>1105</v>
      </c>
      <c r="I5" s="101">
        <v>1026</v>
      </c>
      <c r="J5" s="101">
        <v>919</v>
      </c>
      <c r="K5" s="102">
        <v>692</v>
      </c>
      <c r="L5" s="102">
        <v>591</v>
      </c>
      <c r="M5" s="102">
        <v>779</v>
      </c>
      <c r="N5" s="102">
        <v>727</v>
      </c>
      <c r="O5" s="102">
        <v>711</v>
      </c>
      <c r="P5" s="102">
        <v>591</v>
      </c>
      <c r="Q5" s="65">
        <f>SUM(E5:P5)</f>
        <v>9290</v>
      </c>
      <c r="Y5" s="62"/>
    </row>
    <row r="6" spans="1:25" s="4" customFormat="1" ht="12.75" hidden="1">
      <c r="A6" s="19"/>
      <c r="B6" s="41"/>
      <c r="C6" s="41"/>
      <c r="D6" s="41"/>
      <c r="E6" s="103"/>
      <c r="F6" s="97"/>
      <c r="G6" s="104"/>
      <c r="H6" s="97"/>
      <c r="I6" s="97"/>
      <c r="J6" s="97"/>
      <c r="K6" s="97"/>
      <c r="L6" s="97"/>
      <c r="M6" s="97"/>
      <c r="N6" s="97"/>
      <c r="O6" s="97"/>
      <c r="P6" s="97"/>
      <c r="Q6" s="65"/>
      <c r="Y6" s="62"/>
    </row>
    <row r="7" spans="1:25" s="4" customFormat="1" ht="12.75" hidden="1">
      <c r="A7" s="35" t="s">
        <v>19</v>
      </c>
      <c r="B7" s="41"/>
      <c r="C7" s="46">
        <v>6907</v>
      </c>
      <c r="D7" s="41">
        <v>7000</v>
      </c>
      <c r="E7" s="96">
        <v>388</v>
      </c>
      <c r="F7" s="97">
        <v>554</v>
      </c>
      <c r="G7" s="97">
        <v>651</v>
      </c>
      <c r="H7" s="97">
        <v>893</v>
      </c>
      <c r="I7" s="97">
        <v>677</v>
      </c>
      <c r="J7" s="97">
        <v>677</v>
      </c>
      <c r="K7" s="97">
        <v>560</v>
      </c>
      <c r="L7" s="97">
        <v>504</v>
      </c>
      <c r="M7" s="98">
        <v>671</v>
      </c>
      <c r="N7" s="97">
        <v>614</v>
      </c>
      <c r="O7" s="97">
        <v>602</v>
      </c>
      <c r="P7" s="97">
        <v>514</v>
      </c>
      <c r="Q7" s="65">
        <f>SUM(E7:P7)</f>
        <v>7305</v>
      </c>
      <c r="Y7" s="62"/>
    </row>
    <row r="8" spans="1:25" s="4" customFormat="1" ht="12.75" hidden="1">
      <c r="A8" s="35" t="s">
        <v>20</v>
      </c>
      <c r="B8" s="41"/>
      <c r="C8" s="46">
        <v>1312</v>
      </c>
      <c r="D8" s="41">
        <v>1500</v>
      </c>
      <c r="E8" s="97">
        <v>56</v>
      </c>
      <c r="F8" s="99">
        <v>104</v>
      </c>
      <c r="G8" s="99">
        <v>168</v>
      </c>
      <c r="H8" s="99">
        <v>143</v>
      </c>
      <c r="I8" s="99">
        <v>226</v>
      </c>
      <c r="J8" s="99">
        <v>135</v>
      </c>
      <c r="K8" s="99">
        <v>60</v>
      </c>
      <c r="L8" s="99">
        <v>38</v>
      </c>
      <c r="M8" s="99">
        <v>42</v>
      </c>
      <c r="N8" s="99">
        <v>55</v>
      </c>
      <c r="O8" s="99">
        <v>45</v>
      </c>
      <c r="P8" s="99">
        <v>33</v>
      </c>
      <c r="Q8" s="65">
        <f>SUM(E8:P8)</f>
        <v>1105</v>
      </c>
      <c r="Y8" s="62"/>
    </row>
    <row r="9" spans="1:25" s="4" customFormat="1" ht="12.75" hidden="1">
      <c r="A9" s="35" t="s">
        <v>32</v>
      </c>
      <c r="B9" s="41"/>
      <c r="C9" s="46">
        <v>1439</v>
      </c>
      <c r="D9" s="41">
        <v>1500</v>
      </c>
      <c r="E9" s="100">
        <v>53</v>
      </c>
      <c r="F9" s="96">
        <v>90</v>
      </c>
      <c r="G9" s="96">
        <v>85</v>
      </c>
      <c r="H9" s="96">
        <v>69</v>
      </c>
      <c r="I9" s="96">
        <v>123</v>
      </c>
      <c r="J9" s="96">
        <v>107</v>
      </c>
      <c r="K9" s="96">
        <v>72</v>
      </c>
      <c r="L9" s="96">
        <v>49</v>
      </c>
      <c r="M9" s="96">
        <v>66</v>
      </c>
      <c r="N9" s="96">
        <v>58</v>
      </c>
      <c r="O9" s="96">
        <v>64</v>
      </c>
      <c r="P9" s="96">
        <v>44</v>
      </c>
      <c r="Q9" s="65">
        <f>SUM(E9:P9)</f>
        <v>880</v>
      </c>
      <c r="Y9" s="62"/>
    </row>
    <row r="10" spans="1:25" s="4" customFormat="1" ht="13.5" thickTop="1">
      <c r="A10" s="18" t="s">
        <v>45</v>
      </c>
      <c r="B10" s="41"/>
      <c r="C10" s="47"/>
      <c r="D10" s="47"/>
      <c r="E10" s="105"/>
      <c r="F10" s="105"/>
      <c r="G10" s="105"/>
      <c r="H10" s="106"/>
      <c r="I10" s="106"/>
      <c r="J10" s="106"/>
      <c r="K10" s="106"/>
      <c r="L10" s="106"/>
      <c r="M10" s="106"/>
      <c r="N10" s="106"/>
      <c r="O10" s="106"/>
      <c r="P10" s="106"/>
      <c r="Q10" s="20"/>
      <c r="Y10" s="62"/>
    </row>
    <row r="11" spans="1:25" s="4" customFormat="1" ht="13.5" customHeight="1">
      <c r="A11" s="37" t="s">
        <v>46</v>
      </c>
      <c r="B11" s="41"/>
      <c r="C11" s="48"/>
      <c r="D11" s="47"/>
      <c r="E11" s="66"/>
      <c r="F11" s="43"/>
      <c r="G11" s="43"/>
      <c r="H11" s="43"/>
      <c r="I11" s="43"/>
      <c r="J11" s="67"/>
      <c r="K11" s="67"/>
      <c r="L11" s="67"/>
      <c r="M11" s="67"/>
      <c r="N11" s="67"/>
      <c r="O11" s="67"/>
      <c r="P11" s="67"/>
      <c r="Q11" s="68"/>
      <c r="T11" s="4" t="s">
        <v>38</v>
      </c>
      <c r="U11" s="4" t="s">
        <v>39</v>
      </c>
      <c r="V11" s="4" t="s">
        <v>40</v>
      </c>
      <c r="Y11" s="62"/>
    </row>
    <row r="12" spans="1:25" s="4" customFormat="1" ht="12.75">
      <c r="A12" s="39" t="s">
        <v>47</v>
      </c>
      <c r="B12" s="41"/>
      <c r="C12" s="49"/>
      <c r="D12" s="50"/>
      <c r="E12" s="69">
        <v>6.5373</v>
      </c>
      <c r="F12" s="69">
        <v>5.6083</v>
      </c>
      <c r="G12" s="69">
        <v>5.914</v>
      </c>
      <c r="H12" s="69">
        <v>6.6006</v>
      </c>
      <c r="I12" s="69">
        <v>6.6867</v>
      </c>
      <c r="J12" s="69">
        <v>5.597</v>
      </c>
      <c r="K12" s="69">
        <v>6.5825</v>
      </c>
      <c r="L12" s="69">
        <v>5.9318</v>
      </c>
      <c r="M12" s="72">
        <v>5.0771</v>
      </c>
      <c r="N12" s="72">
        <v>6.0935</v>
      </c>
      <c r="O12" s="72">
        <v>6.5496</v>
      </c>
      <c r="P12" s="72">
        <v>5.9918</v>
      </c>
      <c r="Q12" s="71">
        <f>AVERAGE(E12:P12)</f>
        <v>6.0975166666666665</v>
      </c>
      <c r="T12" s="34">
        <f>(E16*E21)+(F16*F21)+(G16*G21)+(H16*H21)+(I16*I21)+(J16*J21)+(K16*K21)+(L16*L21)+(M16*M20)+(N16*N20)+(O16*O20)+(P16*P20)</f>
        <v>61845.1416</v>
      </c>
      <c r="U12" s="34">
        <f>(T12/Q21)</f>
        <v>88.6033547277937</v>
      </c>
      <c r="V12" s="33">
        <f>(U12/24)</f>
        <v>3.691806446991404</v>
      </c>
      <c r="Y12" s="62"/>
    </row>
    <row r="13" spans="1:25" s="4" customFormat="1" ht="12.75">
      <c r="A13" s="35" t="s">
        <v>27</v>
      </c>
      <c r="B13" s="41"/>
      <c r="C13" s="49"/>
      <c r="D13" s="50"/>
      <c r="E13" s="72">
        <v>4.8381</v>
      </c>
      <c r="F13" s="72">
        <v>5.1541</v>
      </c>
      <c r="G13" s="72">
        <v>5.2979</v>
      </c>
      <c r="H13" s="72">
        <v>5.6224</v>
      </c>
      <c r="I13" s="72">
        <v>6.8798</v>
      </c>
      <c r="J13" s="72">
        <v>5.2089</v>
      </c>
      <c r="K13" s="72">
        <v>4.4312</v>
      </c>
      <c r="L13" s="72">
        <v>4.2365</v>
      </c>
      <c r="M13" s="72">
        <v>4.608</v>
      </c>
      <c r="N13" s="72">
        <v>5.7511</v>
      </c>
      <c r="O13" s="72">
        <v>5.3682</v>
      </c>
      <c r="P13" s="72">
        <v>5.1074</v>
      </c>
      <c r="Q13" s="71">
        <f>AVERAGE(E13:P13)</f>
        <v>5.208633333333332</v>
      </c>
      <c r="T13" s="34" t="e">
        <f>(E17*E22)+(F17*F22)+(G17*G22)+(H17*H22)+(I17*I22)+(J17*J22)+(K17*K22)+(L17*L22)+(M17*M22)+(N17*N22)+(O17*O22)+(P17*P22)</f>
        <v>#REF!</v>
      </c>
      <c r="U13" s="34" t="e">
        <f>(T13/Q22)</f>
        <v>#REF!</v>
      </c>
      <c r="V13" s="33" t="e">
        <f>(U13/24)</f>
        <v>#REF!</v>
      </c>
      <c r="Y13" s="62"/>
    </row>
    <row r="14" spans="1:25" s="4" customFormat="1" ht="12.75">
      <c r="A14" s="35" t="s">
        <v>28</v>
      </c>
      <c r="B14" s="41"/>
      <c r="C14" s="49"/>
      <c r="D14" s="50"/>
      <c r="E14" s="72">
        <v>7.2569</v>
      </c>
      <c r="F14" s="72">
        <v>5.9071</v>
      </c>
      <c r="G14" s="72">
        <v>6.8886</v>
      </c>
      <c r="H14" s="72">
        <v>6.2435</v>
      </c>
      <c r="I14" s="72">
        <v>6.0521</v>
      </c>
      <c r="J14" s="72">
        <v>5.6575</v>
      </c>
      <c r="K14" s="72">
        <v>7.7211</v>
      </c>
      <c r="L14" s="72">
        <v>6.2281</v>
      </c>
      <c r="M14" s="72">
        <v>5.4037</v>
      </c>
      <c r="N14" s="72">
        <v>4.6258</v>
      </c>
      <c r="O14" s="72">
        <v>7.8633</v>
      </c>
      <c r="P14" s="72">
        <v>6.26</v>
      </c>
      <c r="Q14" s="71">
        <f>AVERAGE(E14:P14)</f>
        <v>6.3423083333333325</v>
      </c>
      <c r="T14" s="34">
        <f>(E18*E23)+(F18*F23)+(G18*G23)+(H18*H23)+(I18*I23)+(J18*J23)+(K18*K23)+(L18*L23)+(M18*M23)+(N18*N23)+(O18*O23)+(P18*P23)</f>
        <v>29985.083999999995</v>
      </c>
      <c r="U14" s="34">
        <f>(T14/Q23)</f>
        <v>152.20854822335022</v>
      </c>
      <c r="V14" s="33">
        <f>(U14/24)</f>
        <v>6.342022842639593</v>
      </c>
      <c r="Y14" s="62"/>
    </row>
    <row r="15" spans="1:25" s="4" customFormat="1" ht="12.75">
      <c r="A15" s="35" t="s">
        <v>33</v>
      </c>
      <c r="B15" s="41"/>
      <c r="C15" s="49"/>
      <c r="D15" s="50"/>
      <c r="E15" s="72">
        <v>9.0619</v>
      </c>
      <c r="F15" s="72">
        <v>7.5</v>
      </c>
      <c r="G15" s="72">
        <v>5.8429</v>
      </c>
      <c r="H15" s="72">
        <v>8.8762</v>
      </c>
      <c r="I15" s="72">
        <v>6.8275</v>
      </c>
      <c r="J15" s="72">
        <v>6.3397</v>
      </c>
      <c r="K15" s="72">
        <v>8.4389</v>
      </c>
      <c r="L15" s="72">
        <v>7.8604</v>
      </c>
      <c r="M15" s="72">
        <v>5.7208</v>
      </c>
      <c r="N15" s="72">
        <v>7.3552</v>
      </c>
      <c r="O15" s="72">
        <v>8.3204</v>
      </c>
      <c r="P15" s="72">
        <v>9.9048</v>
      </c>
      <c r="Q15" s="71">
        <f>AVERAGE(E15:P15)</f>
        <v>7.670725</v>
      </c>
      <c r="T15" s="34">
        <f>(E19*E24)+(F19*F24)+(G19*G24)+(H19*H24)+(I19*I24)+(J19*J24)+(K19*K24)+(L19*L24)+(M19*M24)+(N19*N24)+(O19*O24)+(P19*P24)</f>
        <v>27305.745599999995</v>
      </c>
      <c r="U15" s="34">
        <f>(T15/Q24)</f>
        <v>183.26003758389257</v>
      </c>
      <c r="V15" s="33">
        <f>(U15/24)</f>
        <v>7.635834899328857</v>
      </c>
      <c r="Y15" s="62"/>
    </row>
    <row r="16" spans="1:25" s="4" customFormat="1" ht="12.75" hidden="1">
      <c r="A16" s="18"/>
      <c r="B16" s="41"/>
      <c r="C16" s="51" t="s">
        <v>41</v>
      </c>
      <c r="D16" s="52" t="s">
        <v>23</v>
      </c>
      <c r="E16" s="73">
        <f aca="true" t="shared" si="0" ref="E16:L16">E13*24</f>
        <v>116.11439999999999</v>
      </c>
      <c r="F16" s="73">
        <f t="shared" si="0"/>
        <v>123.69839999999999</v>
      </c>
      <c r="G16" s="73">
        <f t="shared" si="0"/>
        <v>127.1496</v>
      </c>
      <c r="H16" s="73">
        <f t="shared" si="0"/>
        <v>134.9376</v>
      </c>
      <c r="I16" s="73">
        <f t="shared" si="0"/>
        <v>165.11520000000002</v>
      </c>
      <c r="J16" s="73">
        <f t="shared" si="0"/>
        <v>125.0136</v>
      </c>
      <c r="K16" s="73">
        <f t="shared" si="0"/>
        <v>106.34879999999998</v>
      </c>
      <c r="L16" s="73">
        <f t="shared" si="0"/>
        <v>101.67600000000002</v>
      </c>
      <c r="M16" s="73">
        <f aca="true" t="shared" si="1" ref="M16:P19">M12*24</f>
        <v>121.8504</v>
      </c>
      <c r="N16" s="73">
        <f t="shared" si="1"/>
        <v>146.244</v>
      </c>
      <c r="O16" s="73">
        <f t="shared" si="1"/>
        <v>157.1904</v>
      </c>
      <c r="P16" s="73">
        <f t="shared" si="1"/>
        <v>143.8032</v>
      </c>
      <c r="Q16" s="74">
        <f>AVERAGE(E16:L16)</f>
        <v>125.00670000000001</v>
      </c>
      <c r="T16" s="33"/>
      <c r="Y16" s="62"/>
    </row>
    <row r="17" spans="1:25" s="4" customFormat="1" ht="12.75" hidden="1">
      <c r="A17" s="18"/>
      <c r="B17" s="41"/>
      <c r="C17" s="51" t="s">
        <v>42</v>
      </c>
      <c r="D17" s="51"/>
      <c r="E17" s="73" t="e">
        <f>#REF!*24</f>
        <v>#REF!</v>
      </c>
      <c r="F17" s="73" t="e">
        <f>#REF!*24</f>
        <v>#REF!</v>
      </c>
      <c r="G17" s="73" t="e">
        <f>#REF!*24</f>
        <v>#REF!</v>
      </c>
      <c r="H17" s="73" t="e">
        <f>#REF!*24</f>
        <v>#REF!</v>
      </c>
      <c r="I17" s="73" t="e">
        <f>#REF!*24</f>
        <v>#REF!</v>
      </c>
      <c r="J17" s="73" t="e">
        <f>#REF!*24</f>
        <v>#REF!</v>
      </c>
      <c r="K17" s="73" t="e">
        <f>#REF!*24</f>
        <v>#REF!</v>
      </c>
      <c r="L17" s="73" t="e">
        <f>#REF!*24</f>
        <v>#REF!</v>
      </c>
      <c r="M17" s="73">
        <f t="shared" si="1"/>
        <v>110.59199999999998</v>
      </c>
      <c r="N17" s="73">
        <f t="shared" si="1"/>
        <v>138.0264</v>
      </c>
      <c r="O17" s="73">
        <f t="shared" si="1"/>
        <v>128.83679999999998</v>
      </c>
      <c r="P17" s="73">
        <f t="shared" si="1"/>
        <v>122.5776</v>
      </c>
      <c r="Q17" s="74" t="e">
        <f>AVERAGE(E17:L17)</f>
        <v>#REF!</v>
      </c>
      <c r="T17" s="33"/>
      <c r="Y17" s="62"/>
    </row>
    <row r="18" spans="1:25" s="4" customFormat="1" ht="12.75" hidden="1">
      <c r="A18" s="18"/>
      <c r="B18" s="41"/>
      <c r="C18" s="51" t="s">
        <v>43</v>
      </c>
      <c r="D18" s="51"/>
      <c r="E18" s="73">
        <f aca="true" t="shared" si="2" ref="E18:L19">E14*24</f>
        <v>174.16559999999998</v>
      </c>
      <c r="F18" s="73">
        <f t="shared" si="2"/>
        <v>141.7704</v>
      </c>
      <c r="G18" s="73">
        <f t="shared" si="2"/>
        <v>165.3264</v>
      </c>
      <c r="H18" s="73">
        <f t="shared" si="2"/>
        <v>149.844</v>
      </c>
      <c r="I18" s="73">
        <f t="shared" si="2"/>
        <v>145.2504</v>
      </c>
      <c r="J18" s="73">
        <f t="shared" si="2"/>
        <v>135.78</v>
      </c>
      <c r="K18" s="73">
        <f t="shared" si="2"/>
        <v>185.3064</v>
      </c>
      <c r="L18" s="73">
        <f t="shared" si="2"/>
        <v>149.4744</v>
      </c>
      <c r="M18" s="73">
        <f t="shared" si="1"/>
        <v>129.6888</v>
      </c>
      <c r="N18" s="73">
        <f t="shared" si="1"/>
        <v>111.0192</v>
      </c>
      <c r="O18" s="73">
        <f t="shared" si="1"/>
        <v>188.7192</v>
      </c>
      <c r="P18" s="73">
        <f t="shared" si="1"/>
        <v>150.24</v>
      </c>
      <c r="Q18" s="74">
        <f>AVERAGE(E18:L18)</f>
        <v>155.8647</v>
      </c>
      <c r="T18" s="33"/>
      <c r="Y18" s="62"/>
    </row>
    <row r="19" spans="1:25" s="4" customFormat="1" ht="12.75" hidden="1">
      <c r="A19" s="18"/>
      <c r="B19" s="41"/>
      <c r="C19" s="53" t="s">
        <v>44</v>
      </c>
      <c r="D19" s="53"/>
      <c r="E19" s="73">
        <f t="shared" si="2"/>
        <v>217.48559999999998</v>
      </c>
      <c r="F19" s="73">
        <f t="shared" si="2"/>
        <v>180</v>
      </c>
      <c r="G19" s="73">
        <f t="shared" si="2"/>
        <v>140.2296</v>
      </c>
      <c r="H19" s="73">
        <f t="shared" si="2"/>
        <v>213.02880000000002</v>
      </c>
      <c r="I19" s="73">
        <f t="shared" si="2"/>
        <v>163.85999999999999</v>
      </c>
      <c r="J19" s="73">
        <f t="shared" si="2"/>
        <v>152.15279999999998</v>
      </c>
      <c r="K19" s="73">
        <f t="shared" si="2"/>
        <v>202.5336</v>
      </c>
      <c r="L19" s="73">
        <f t="shared" si="2"/>
        <v>188.64960000000002</v>
      </c>
      <c r="M19" s="73">
        <f t="shared" si="1"/>
        <v>137.29919999999998</v>
      </c>
      <c r="N19" s="73">
        <f t="shared" si="1"/>
        <v>176.5248</v>
      </c>
      <c r="O19" s="73">
        <f t="shared" si="1"/>
        <v>199.68959999999998</v>
      </c>
      <c r="P19" s="73">
        <f t="shared" si="1"/>
        <v>237.71519999999998</v>
      </c>
      <c r="Q19" s="74">
        <f>AVERAGE(E19:L19)</f>
        <v>182.2425</v>
      </c>
      <c r="Y19" s="62"/>
    </row>
    <row r="20" spans="1:25" s="4" customFormat="1" ht="12.75">
      <c r="A20" s="37" t="s">
        <v>49</v>
      </c>
      <c r="B20" s="41"/>
      <c r="C20" s="41"/>
      <c r="D20" s="54"/>
      <c r="E20" s="75"/>
      <c r="F20" s="75"/>
      <c r="G20" s="75"/>
      <c r="H20" s="75"/>
      <c r="I20" s="75"/>
      <c r="J20" s="75"/>
      <c r="K20" s="75"/>
      <c r="L20" s="75"/>
      <c r="M20" s="76"/>
      <c r="N20" s="76"/>
      <c r="O20" s="76"/>
      <c r="P20" s="76"/>
      <c r="Q20" s="77"/>
      <c r="Y20" s="62"/>
    </row>
    <row r="21" spans="1:25" s="4" customFormat="1" ht="12.75">
      <c r="A21" s="40" t="s">
        <v>47</v>
      </c>
      <c r="B21" s="41"/>
      <c r="C21" s="41"/>
      <c r="D21" s="54"/>
      <c r="E21" s="78">
        <f>SUM(E22:E24)</f>
        <v>59</v>
      </c>
      <c r="F21" s="78">
        <f aca="true" t="shared" si="3" ref="F21:P21">SUM(F22:F24)</f>
        <v>55</v>
      </c>
      <c r="G21" s="78">
        <f t="shared" si="3"/>
        <v>64</v>
      </c>
      <c r="H21" s="78">
        <f t="shared" si="3"/>
        <v>58</v>
      </c>
      <c r="I21" s="78">
        <f t="shared" si="3"/>
        <v>76</v>
      </c>
      <c r="J21" s="78">
        <f t="shared" si="3"/>
        <v>65</v>
      </c>
      <c r="K21" s="78">
        <f t="shared" si="3"/>
        <v>57</v>
      </c>
      <c r="L21" s="78">
        <f t="shared" si="3"/>
        <v>54</v>
      </c>
      <c r="M21" s="81">
        <f t="shared" si="3"/>
        <v>60</v>
      </c>
      <c r="N21" s="81">
        <f t="shared" si="3"/>
        <v>58</v>
      </c>
      <c r="O21" s="81">
        <f t="shared" si="3"/>
        <v>41</v>
      </c>
      <c r="P21" s="81">
        <f t="shared" si="3"/>
        <v>51</v>
      </c>
      <c r="Q21" s="63">
        <f>SUM(E21:P21)</f>
        <v>698</v>
      </c>
      <c r="Y21" s="62"/>
    </row>
    <row r="22" spans="1:25" s="4" customFormat="1" ht="12.75">
      <c r="A22" s="35" t="s">
        <v>27</v>
      </c>
      <c r="B22" s="41"/>
      <c r="C22" s="41"/>
      <c r="D22" s="54"/>
      <c r="E22" s="78">
        <v>28</v>
      </c>
      <c r="F22" s="78">
        <v>33</v>
      </c>
      <c r="G22" s="78">
        <v>35</v>
      </c>
      <c r="H22" s="78">
        <v>26</v>
      </c>
      <c r="I22" s="78">
        <v>40</v>
      </c>
      <c r="J22" s="78">
        <v>29</v>
      </c>
      <c r="K22" s="78">
        <v>23</v>
      </c>
      <c r="L22" s="78">
        <v>22</v>
      </c>
      <c r="M22" s="81">
        <v>30</v>
      </c>
      <c r="N22" s="81">
        <v>30</v>
      </c>
      <c r="O22" s="81">
        <v>22</v>
      </c>
      <c r="P22" s="81">
        <v>34</v>
      </c>
      <c r="Q22" s="63">
        <f>SUM(E22:P22)</f>
        <v>352</v>
      </c>
      <c r="Y22" s="62"/>
    </row>
    <row r="23" spans="1:25" s="4" customFormat="1" ht="12.75">
      <c r="A23" s="35" t="s">
        <v>28</v>
      </c>
      <c r="B23" s="41"/>
      <c r="C23" s="41"/>
      <c r="D23" s="54"/>
      <c r="E23" s="78">
        <v>17</v>
      </c>
      <c r="F23" s="78">
        <v>17</v>
      </c>
      <c r="G23" s="78">
        <v>22</v>
      </c>
      <c r="H23" s="78">
        <v>18</v>
      </c>
      <c r="I23" s="78">
        <v>16</v>
      </c>
      <c r="J23" s="78">
        <v>22</v>
      </c>
      <c r="K23" s="78">
        <v>19</v>
      </c>
      <c r="L23" s="78">
        <v>16</v>
      </c>
      <c r="M23" s="81">
        <v>18</v>
      </c>
      <c r="N23" s="81">
        <v>12</v>
      </c>
      <c r="O23" s="81">
        <v>10</v>
      </c>
      <c r="P23" s="81">
        <v>10</v>
      </c>
      <c r="Q23" s="63">
        <f>SUM(E23:P23)</f>
        <v>197</v>
      </c>
      <c r="Y23" s="62"/>
    </row>
    <row r="24" spans="1:25" s="4" customFormat="1" ht="12.75">
      <c r="A24" s="35" t="s">
        <v>33</v>
      </c>
      <c r="B24" s="86"/>
      <c r="C24" s="86"/>
      <c r="D24" s="87"/>
      <c r="E24" s="88">
        <v>14</v>
      </c>
      <c r="F24" s="88">
        <v>5</v>
      </c>
      <c r="G24" s="88">
        <v>7</v>
      </c>
      <c r="H24" s="88">
        <v>14</v>
      </c>
      <c r="I24" s="88">
        <v>20</v>
      </c>
      <c r="J24" s="89">
        <v>14</v>
      </c>
      <c r="K24" s="89">
        <v>15</v>
      </c>
      <c r="L24" s="89">
        <v>16</v>
      </c>
      <c r="M24" s="89">
        <v>12</v>
      </c>
      <c r="N24" s="89">
        <v>16</v>
      </c>
      <c r="O24" s="89">
        <v>9</v>
      </c>
      <c r="P24" s="89">
        <v>7</v>
      </c>
      <c r="Q24" s="63">
        <f>SUM(E24:P24)</f>
        <v>149</v>
      </c>
      <c r="Y24" s="62"/>
    </row>
    <row r="25" spans="1:25" s="4" customFormat="1" ht="25.5">
      <c r="A25" s="18" t="s">
        <v>55</v>
      </c>
      <c r="B25" s="41" t="s">
        <v>23</v>
      </c>
      <c r="C25" s="55"/>
      <c r="D25" s="56"/>
      <c r="E25" s="72"/>
      <c r="F25" s="72"/>
      <c r="G25" s="72"/>
      <c r="H25" s="72"/>
      <c r="I25" s="72"/>
      <c r="J25" s="72"/>
      <c r="K25" s="72"/>
      <c r="L25" s="72"/>
      <c r="M25" s="70"/>
      <c r="N25" s="70"/>
      <c r="O25" s="70"/>
      <c r="P25" s="70"/>
      <c r="Q25" s="64"/>
      <c r="T25" s="33"/>
      <c r="Y25" s="62"/>
    </row>
    <row r="26" spans="1:25" s="4" customFormat="1" ht="12.75">
      <c r="A26" s="39" t="s">
        <v>47</v>
      </c>
      <c r="B26" s="41"/>
      <c r="C26" s="55"/>
      <c r="D26" s="56"/>
      <c r="E26" s="72">
        <v>2.3924</v>
      </c>
      <c r="F26" s="72">
        <v>2.1645</v>
      </c>
      <c r="G26" s="72">
        <v>2.2722</v>
      </c>
      <c r="H26" s="72">
        <v>2.583</v>
      </c>
      <c r="I26" s="72">
        <v>3.0814</v>
      </c>
      <c r="J26" s="72">
        <v>2.068</v>
      </c>
      <c r="K26" s="72">
        <v>2.1389</v>
      </c>
      <c r="L26" s="72">
        <v>2.0157</v>
      </c>
      <c r="M26" s="72">
        <v>1.9011</v>
      </c>
      <c r="N26" s="72">
        <v>2.145</v>
      </c>
      <c r="O26" s="72">
        <v>2.1536</v>
      </c>
      <c r="P26" s="72">
        <v>2.1278</v>
      </c>
      <c r="Q26" s="64">
        <f>AVERAGE(E26:P26)</f>
        <v>2.2536333333333336</v>
      </c>
      <c r="T26" s="33"/>
      <c r="Y26" s="62"/>
    </row>
    <row r="27" spans="1:25" s="4" customFormat="1" ht="12.75">
      <c r="A27" s="35" t="s">
        <v>19</v>
      </c>
      <c r="B27" s="41"/>
      <c r="C27" s="57"/>
      <c r="D27" s="58"/>
      <c r="E27" s="72">
        <v>2.2196</v>
      </c>
      <c r="F27" s="72">
        <v>2.3709</v>
      </c>
      <c r="G27" s="72">
        <v>2.0186</v>
      </c>
      <c r="H27" s="72">
        <v>3.0417</v>
      </c>
      <c r="I27" s="72">
        <v>4.0654</v>
      </c>
      <c r="J27" s="72">
        <v>2.4679</v>
      </c>
      <c r="K27" s="72">
        <v>2.1819</v>
      </c>
      <c r="L27" s="72">
        <v>1.9909</v>
      </c>
      <c r="M27" s="72">
        <v>1.8944</v>
      </c>
      <c r="N27" s="72">
        <v>2.2672</v>
      </c>
      <c r="O27" s="79">
        <v>2.4045</v>
      </c>
      <c r="P27" s="72">
        <v>2.273</v>
      </c>
      <c r="Q27" s="71">
        <f>AVERAGE(E27:P27)</f>
        <v>2.433</v>
      </c>
      <c r="T27" s="33"/>
      <c r="Y27" s="62"/>
    </row>
    <row r="28" spans="1:25" s="4" customFormat="1" ht="12.75">
      <c r="A28" s="35" t="s">
        <v>20</v>
      </c>
      <c r="B28" s="41"/>
      <c r="C28" s="57"/>
      <c r="D28" s="58"/>
      <c r="E28" s="72">
        <v>2.2873</v>
      </c>
      <c r="F28" s="72">
        <v>1.8771</v>
      </c>
      <c r="G28" s="72">
        <v>2.8068</v>
      </c>
      <c r="H28" s="72">
        <v>1.9417</v>
      </c>
      <c r="I28" s="72">
        <v>2.0969</v>
      </c>
      <c r="J28" s="72">
        <v>1.5925</v>
      </c>
      <c r="K28" s="72">
        <v>2.3553</v>
      </c>
      <c r="L28" s="72">
        <v>1.9563</v>
      </c>
      <c r="M28" s="72">
        <v>2.213</v>
      </c>
      <c r="N28" s="72">
        <v>1.6389</v>
      </c>
      <c r="O28" s="79">
        <v>1.97</v>
      </c>
      <c r="P28" s="72">
        <v>1.7567</v>
      </c>
      <c r="Q28" s="71">
        <f>AVERAGE(E28:P28)</f>
        <v>2.041041666666666</v>
      </c>
      <c r="T28" s="33"/>
      <c r="Y28" s="62"/>
    </row>
    <row r="29" spans="1:25" s="4" customFormat="1" ht="12.75">
      <c r="A29" s="35" t="s">
        <v>32</v>
      </c>
      <c r="B29" s="41"/>
      <c r="C29" s="57"/>
      <c r="D29" s="58"/>
      <c r="E29" s="79">
        <v>2.8655</v>
      </c>
      <c r="F29" s="79">
        <v>1.78</v>
      </c>
      <c r="G29" s="79">
        <v>1.86</v>
      </c>
      <c r="H29" s="79">
        <v>2.556</v>
      </c>
      <c r="I29" s="79">
        <v>1.9008</v>
      </c>
      <c r="J29" s="72">
        <v>1.9385</v>
      </c>
      <c r="K29" s="72">
        <v>1.7989</v>
      </c>
      <c r="L29" s="72">
        <v>2.1094</v>
      </c>
      <c r="M29" s="72">
        <v>1.45</v>
      </c>
      <c r="N29" s="72">
        <v>1.9604</v>
      </c>
      <c r="O29" s="79">
        <v>1.8204</v>
      </c>
      <c r="P29" s="72">
        <v>1.9524</v>
      </c>
      <c r="Q29" s="71">
        <f>AVERAGE(E29:P29)</f>
        <v>1.9993583333333333</v>
      </c>
      <c r="T29" s="33"/>
      <c r="Y29" s="62"/>
    </row>
    <row r="30" spans="1:25" s="4" customFormat="1" ht="25.5">
      <c r="A30" s="37" t="s">
        <v>54</v>
      </c>
      <c r="B30" s="41"/>
      <c r="C30" s="41"/>
      <c r="D30" s="54"/>
      <c r="E30" s="80"/>
      <c r="F30" s="80"/>
      <c r="G30" s="80"/>
      <c r="H30" s="80"/>
      <c r="I30" s="80"/>
      <c r="J30" s="80"/>
      <c r="K30" s="80"/>
      <c r="L30" s="80"/>
      <c r="M30" s="81"/>
      <c r="N30" s="81"/>
      <c r="O30" s="81"/>
      <c r="P30" s="81"/>
      <c r="Q30" s="82"/>
      <c r="Y30" s="62"/>
    </row>
    <row r="31" spans="1:25" s="4" customFormat="1" ht="12.75">
      <c r="A31" s="40" t="s">
        <v>47</v>
      </c>
      <c r="B31" s="41"/>
      <c r="C31" s="41"/>
      <c r="D31" s="54"/>
      <c r="E31" s="80">
        <v>4.1449</v>
      </c>
      <c r="F31" s="80">
        <v>3.435</v>
      </c>
      <c r="G31" s="80">
        <v>3.647</v>
      </c>
      <c r="H31" s="80">
        <v>4.0175</v>
      </c>
      <c r="I31" s="80">
        <v>3.6061</v>
      </c>
      <c r="J31" s="80">
        <v>3.529</v>
      </c>
      <c r="K31" s="80">
        <v>4.4436</v>
      </c>
      <c r="L31" s="80">
        <v>3.9094</v>
      </c>
      <c r="M31" s="80">
        <v>3.1774</v>
      </c>
      <c r="N31" s="80">
        <v>3.9542</v>
      </c>
      <c r="O31" s="80">
        <v>4.396</v>
      </c>
      <c r="P31" s="80">
        <v>3.8641</v>
      </c>
      <c r="Q31" s="83">
        <f>AVERAGE(E31:P31)</f>
        <v>3.8436833333333333</v>
      </c>
      <c r="Y31" s="62"/>
    </row>
    <row r="32" spans="1:25" s="4" customFormat="1" ht="12.75">
      <c r="A32" s="35" t="s">
        <v>27</v>
      </c>
      <c r="B32" s="41"/>
      <c r="C32" s="41"/>
      <c r="D32" s="54"/>
      <c r="E32" s="80">
        <v>2.6185</v>
      </c>
      <c r="F32" s="80">
        <v>2.7613</v>
      </c>
      <c r="G32" s="80">
        <v>3.2974</v>
      </c>
      <c r="H32" s="80">
        <v>2.5808</v>
      </c>
      <c r="I32" s="80">
        <v>2.764</v>
      </c>
      <c r="J32" s="80">
        <v>2.7411</v>
      </c>
      <c r="K32" s="80">
        <v>2.2493</v>
      </c>
      <c r="L32" s="80">
        <v>2.2302</v>
      </c>
      <c r="M32" s="80">
        <v>2.7167</v>
      </c>
      <c r="N32" s="80">
        <v>3.4839</v>
      </c>
      <c r="O32" s="80">
        <v>2.9636</v>
      </c>
      <c r="P32" s="80">
        <v>2.8343</v>
      </c>
      <c r="Q32" s="83">
        <f>AVERAGE(E32:P32)</f>
        <v>2.770091666666666</v>
      </c>
      <c r="Y32" s="62"/>
    </row>
    <row r="33" spans="1:25" s="4" customFormat="1" ht="12.75">
      <c r="A33" s="35" t="s">
        <v>28</v>
      </c>
      <c r="B33" s="41"/>
      <c r="C33" s="41"/>
      <c r="D33" s="54"/>
      <c r="E33" s="80">
        <v>4.9696</v>
      </c>
      <c r="F33" s="80">
        <v>4.0312</v>
      </c>
      <c r="G33" s="80">
        <v>4.08</v>
      </c>
      <c r="H33" s="80">
        <v>4.3019</v>
      </c>
      <c r="I33" s="80">
        <v>3.9552</v>
      </c>
      <c r="J33" s="80">
        <v>4.065</v>
      </c>
      <c r="K33" s="80">
        <v>5.3658</v>
      </c>
      <c r="L33" s="80">
        <v>4.2719</v>
      </c>
      <c r="M33" s="80">
        <v>3.1907</v>
      </c>
      <c r="N33" s="80">
        <v>3.0636</v>
      </c>
      <c r="O33" s="80">
        <v>5.8933</v>
      </c>
      <c r="P33" s="80">
        <v>4.5033</v>
      </c>
      <c r="Q33" s="83">
        <f>AVERAGE(E33:P33)</f>
        <v>4.307625000000001</v>
      </c>
      <c r="Y33" s="62"/>
    </row>
    <row r="34" spans="1:25" s="4" customFormat="1" ht="12.75">
      <c r="A34" s="35" t="s">
        <v>33</v>
      </c>
      <c r="B34" s="41"/>
      <c r="C34" s="41"/>
      <c r="D34" s="54"/>
      <c r="E34" s="72">
        <v>6.1964</v>
      </c>
      <c r="F34" s="72">
        <v>5.72</v>
      </c>
      <c r="G34" s="72">
        <v>3.9843</v>
      </c>
      <c r="H34" s="72">
        <v>6.3202</v>
      </c>
      <c r="I34" s="72">
        <v>4.9267</v>
      </c>
      <c r="J34" s="72">
        <v>4.4013</v>
      </c>
      <c r="K34" s="72">
        <v>6.64</v>
      </c>
      <c r="L34" s="72">
        <v>5.751</v>
      </c>
      <c r="M34" s="72">
        <v>4.2708</v>
      </c>
      <c r="N34" s="72">
        <v>5.3948</v>
      </c>
      <c r="O34" s="72">
        <v>6.5</v>
      </c>
      <c r="P34" s="72">
        <v>7.9524</v>
      </c>
      <c r="Q34" s="83">
        <f>AVERAGE(E34:P34)</f>
        <v>5.6714916666666655</v>
      </c>
      <c r="Y34" s="62"/>
    </row>
    <row r="35" spans="1:25" s="4" customFormat="1" ht="38.25">
      <c r="A35" s="38" t="s">
        <v>50</v>
      </c>
      <c r="B35" s="41"/>
      <c r="C35" s="41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63"/>
      <c r="Y35" s="62"/>
    </row>
    <row r="36" spans="1:25" s="4" customFormat="1" ht="12.75">
      <c r="A36" s="59" t="s">
        <v>47</v>
      </c>
      <c r="B36" s="41"/>
      <c r="C36" s="41"/>
      <c r="D36" s="41"/>
      <c r="E36" s="42">
        <f>SUM(E37:E39)</f>
        <v>23</v>
      </c>
      <c r="F36" s="42">
        <f aca="true" t="shared" si="4" ref="F36:P36">SUM(F37:F39)</f>
        <v>21</v>
      </c>
      <c r="G36" s="42">
        <f t="shared" si="4"/>
        <v>21</v>
      </c>
      <c r="H36" s="42">
        <f t="shared" si="4"/>
        <v>22</v>
      </c>
      <c r="I36" s="42">
        <f t="shared" si="4"/>
        <v>28</v>
      </c>
      <c r="J36" s="42">
        <f t="shared" si="4"/>
        <v>21</v>
      </c>
      <c r="K36" s="42">
        <f t="shared" si="4"/>
        <v>25</v>
      </c>
      <c r="L36" s="42">
        <f t="shared" si="4"/>
        <v>17</v>
      </c>
      <c r="M36" s="42">
        <f t="shared" si="4"/>
        <v>21</v>
      </c>
      <c r="N36" s="42">
        <f t="shared" si="4"/>
        <v>19</v>
      </c>
      <c r="O36" s="42">
        <f t="shared" si="4"/>
        <v>17</v>
      </c>
      <c r="P36" s="42">
        <f t="shared" si="4"/>
        <v>18</v>
      </c>
      <c r="Q36" s="63">
        <f>SUM(E36:P36)</f>
        <v>253</v>
      </c>
      <c r="Y36" s="62"/>
    </row>
    <row r="37" spans="1:25" s="4" customFormat="1" ht="12.75">
      <c r="A37" s="35" t="s">
        <v>19</v>
      </c>
      <c r="B37" s="41"/>
      <c r="C37" s="41"/>
      <c r="D37" s="41"/>
      <c r="E37" s="42">
        <v>6</v>
      </c>
      <c r="F37" s="42">
        <v>8</v>
      </c>
      <c r="G37" s="42">
        <v>8</v>
      </c>
      <c r="H37" s="42">
        <v>8</v>
      </c>
      <c r="I37" s="42">
        <v>7</v>
      </c>
      <c r="J37" s="42">
        <v>10</v>
      </c>
      <c r="K37" s="42">
        <v>2</v>
      </c>
      <c r="L37" s="42">
        <v>2</v>
      </c>
      <c r="M37" s="42">
        <v>7</v>
      </c>
      <c r="N37" s="42">
        <v>9</v>
      </c>
      <c r="O37" s="42">
        <v>7</v>
      </c>
      <c r="P37" s="42">
        <v>7</v>
      </c>
      <c r="Q37" s="63">
        <f>SUM(E37:P37)</f>
        <v>81</v>
      </c>
      <c r="Y37" s="62"/>
    </row>
    <row r="38" spans="1:25" s="4" customFormat="1" ht="12.75">
      <c r="A38" s="35" t="s">
        <v>20</v>
      </c>
      <c r="B38" s="41"/>
      <c r="C38" s="41"/>
      <c r="D38" s="41"/>
      <c r="E38" s="42">
        <v>8</v>
      </c>
      <c r="F38" s="42">
        <v>10</v>
      </c>
      <c r="G38" s="42">
        <v>11</v>
      </c>
      <c r="H38" s="42">
        <v>5</v>
      </c>
      <c r="I38" s="42">
        <v>10</v>
      </c>
      <c r="J38" s="42">
        <v>5</v>
      </c>
      <c r="K38" s="42">
        <v>12</v>
      </c>
      <c r="L38" s="42">
        <v>6</v>
      </c>
      <c r="M38" s="42">
        <v>10</v>
      </c>
      <c r="N38" s="42">
        <v>2</v>
      </c>
      <c r="O38" s="42">
        <v>5</v>
      </c>
      <c r="P38" s="42">
        <v>5</v>
      </c>
      <c r="Q38" s="63">
        <f>SUM(E38:P38)</f>
        <v>89</v>
      </c>
      <c r="Y38" s="62"/>
    </row>
    <row r="39" spans="1:25" s="4" customFormat="1" ht="13.5" thickBot="1">
      <c r="A39" s="36" t="s">
        <v>32</v>
      </c>
      <c r="B39" s="44"/>
      <c r="C39" s="44"/>
      <c r="D39" s="44"/>
      <c r="E39" s="84">
        <v>9</v>
      </c>
      <c r="F39" s="84">
        <v>3</v>
      </c>
      <c r="G39" s="84">
        <v>2</v>
      </c>
      <c r="H39" s="84">
        <v>9</v>
      </c>
      <c r="I39" s="84">
        <v>11</v>
      </c>
      <c r="J39" s="84">
        <v>6</v>
      </c>
      <c r="K39" s="84">
        <v>11</v>
      </c>
      <c r="L39" s="84">
        <v>9</v>
      </c>
      <c r="M39" s="84">
        <v>4</v>
      </c>
      <c r="N39" s="84">
        <v>8</v>
      </c>
      <c r="O39" s="84">
        <v>5</v>
      </c>
      <c r="P39" s="84">
        <v>6</v>
      </c>
      <c r="Q39" s="85">
        <f>SUM(E39:P39)</f>
        <v>83</v>
      </c>
      <c r="Y39" s="62"/>
    </row>
    <row r="40" spans="1:25" s="4" customFormat="1" ht="13.5" thickTop="1">
      <c r="A40" s="157" t="s">
        <v>48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Y40" s="62"/>
    </row>
    <row r="41" spans="1:17" ht="16.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9" s="4" customFormat="1" ht="16.5">
      <c r="A42" s="2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/>
      <c r="S42"/>
    </row>
    <row r="43" spans="1:19" s="4" customFormat="1" ht="16.5" thickBot="1">
      <c r="A43" s="5" t="s">
        <v>36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  <c r="S43" s="7"/>
    </row>
    <row r="44" spans="1:17" ht="13.5" thickTop="1">
      <c r="A44" s="8" t="s">
        <v>1</v>
      </c>
      <c r="B44" s="9"/>
      <c r="C44" s="9" t="s">
        <v>2</v>
      </c>
      <c r="D44" s="9" t="s">
        <v>3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</row>
    <row r="45" spans="1:17" ht="13.5" customHeight="1" thickBot="1">
      <c r="A45" s="11" t="s">
        <v>4</v>
      </c>
      <c r="B45" s="12" t="s">
        <v>5</v>
      </c>
      <c r="C45" s="12" t="s">
        <v>35</v>
      </c>
      <c r="D45" s="12" t="s">
        <v>37</v>
      </c>
      <c r="E45" s="12" t="s">
        <v>6</v>
      </c>
      <c r="F45" s="12" t="s">
        <v>26</v>
      </c>
      <c r="G45" s="13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4" t="s">
        <v>17</v>
      </c>
    </row>
    <row r="46" spans="1:17" s="4" customFormat="1" ht="39" thickTop="1">
      <c r="A46" s="21" t="s">
        <v>52</v>
      </c>
      <c r="B46" s="107"/>
      <c r="C46" s="108"/>
      <c r="D46" s="109"/>
      <c r="E46" s="110"/>
      <c r="F46" s="110"/>
      <c r="G46" s="111"/>
      <c r="H46" s="111"/>
      <c r="I46" s="112"/>
      <c r="J46" s="113"/>
      <c r="K46" s="114"/>
      <c r="L46" s="115"/>
      <c r="M46" s="115"/>
      <c r="N46" s="115"/>
      <c r="O46" s="115"/>
      <c r="P46" s="115"/>
      <c r="Q46" s="16"/>
    </row>
    <row r="47" spans="1:17" s="4" customFormat="1" ht="12.75">
      <c r="A47" s="91" t="s">
        <v>47</v>
      </c>
      <c r="B47" s="116"/>
      <c r="C47" s="117"/>
      <c r="D47" s="118"/>
      <c r="E47" s="119">
        <f>E36/E21</f>
        <v>0.3898305084745763</v>
      </c>
      <c r="F47" s="119">
        <f aca="true" t="shared" si="5" ref="F47:P47">F36/F21</f>
        <v>0.38181818181818183</v>
      </c>
      <c r="G47" s="119">
        <f t="shared" si="5"/>
        <v>0.328125</v>
      </c>
      <c r="H47" s="119">
        <f t="shared" si="5"/>
        <v>0.3793103448275862</v>
      </c>
      <c r="I47" s="119">
        <f t="shared" si="5"/>
        <v>0.3684210526315789</v>
      </c>
      <c r="J47" s="119">
        <f t="shared" si="5"/>
        <v>0.3230769230769231</v>
      </c>
      <c r="K47" s="119">
        <f t="shared" si="5"/>
        <v>0.43859649122807015</v>
      </c>
      <c r="L47" s="119">
        <f t="shared" si="5"/>
        <v>0.3148148148148148</v>
      </c>
      <c r="M47" s="119">
        <f t="shared" si="5"/>
        <v>0.35</v>
      </c>
      <c r="N47" s="119">
        <f t="shared" si="5"/>
        <v>0.3275862068965517</v>
      </c>
      <c r="O47" s="119">
        <f t="shared" si="5"/>
        <v>0.4146341463414634</v>
      </c>
      <c r="P47" s="119">
        <f t="shared" si="5"/>
        <v>0.35294117647058826</v>
      </c>
      <c r="Q47" s="92">
        <f>Q36/Q21</f>
        <v>0.3624641833810888</v>
      </c>
    </row>
    <row r="48" spans="1:17" s="4" customFormat="1" ht="12.75">
      <c r="A48" s="90" t="s">
        <v>21</v>
      </c>
      <c r="B48" s="116"/>
      <c r="C48" s="117"/>
      <c r="D48" s="118"/>
      <c r="E48" s="119">
        <f aca="true" t="shared" si="6" ref="E48:Q50">E37/E22</f>
        <v>0.21428571428571427</v>
      </c>
      <c r="F48" s="119">
        <f t="shared" si="6"/>
        <v>0.24242424242424243</v>
      </c>
      <c r="G48" s="119">
        <f t="shared" si="6"/>
        <v>0.22857142857142856</v>
      </c>
      <c r="H48" s="119">
        <f t="shared" si="6"/>
        <v>0.3076923076923077</v>
      </c>
      <c r="I48" s="119">
        <f t="shared" si="6"/>
        <v>0.175</v>
      </c>
      <c r="J48" s="119">
        <f t="shared" si="6"/>
        <v>0.3448275862068966</v>
      </c>
      <c r="K48" s="119">
        <f t="shared" si="6"/>
        <v>0.08695652173913043</v>
      </c>
      <c r="L48" s="119">
        <f t="shared" si="6"/>
        <v>0.09090909090909091</v>
      </c>
      <c r="M48" s="119">
        <f t="shared" si="6"/>
        <v>0.23333333333333334</v>
      </c>
      <c r="N48" s="119">
        <f t="shared" si="6"/>
        <v>0.3</v>
      </c>
      <c r="O48" s="119">
        <f t="shared" si="6"/>
        <v>0.3181818181818182</v>
      </c>
      <c r="P48" s="119">
        <f t="shared" si="6"/>
        <v>0.20588235294117646</v>
      </c>
      <c r="Q48" s="92">
        <f t="shared" si="6"/>
        <v>0.23011363636363635</v>
      </c>
    </row>
    <row r="49" spans="1:17" s="4" customFormat="1" ht="12.75">
      <c r="A49" s="90" t="s">
        <v>24</v>
      </c>
      <c r="B49" s="120"/>
      <c r="C49" s="121"/>
      <c r="D49" s="118"/>
      <c r="E49" s="119">
        <f t="shared" si="6"/>
        <v>0.47058823529411764</v>
      </c>
      <c r="F49" s="119">
        <f t="shared" si="6"/>
        <v>0.5882352941176471</v>
      </c>
      <c r="G49" s="119">
        <f t="shared" si="6"/>
        <v>0.5</v>
      </c>
      <c r="H49" s="119">
        <f t="shared" si="6"/>
        <v>0.2777777777777778</v>
      </c>
      <c r="I49" s="119">
        <f t="shared" si="6"/>
        <v>0.625</v>
      </c>
      <c r="J49" s="119">
        <f t="shared" si="6"/>
        <v>0.22727272727272727</v>
      </c>
      <c r="K49" s="119">
        <f t="shared" si="6"/>
        <v>0.631578947368421</v>
      </c>
      <c r="L49" s="119">
        <f t="shared" si="6"/>
        <v>0.375</v>
      </c>
      <c r="M49" s="119">
        <f t="shared" si="6"/>
        <v>0.5555555555555556</v>
      </c>
      <c r="N49" s="119">
        <f t="shared" si="6"/>
        <v>0.16666666666666666</v>
      </c>
      <c r="O49" s="119">
        <f t="shared" si="6"/>
        <v>0.5</v>
      </c>
      <c r="P49" s="119">
        <f t="shared" si="6"/>
        <v>0.5</v>
      </c>
      <c r="Q49" s="92">
        <f t="shared" si="6"/>
        <v>0.4517766497461929</v>
      </c>
    </row>
    <row r="50" spans="1:17" s="4" customFormat="1" ht="12.75">
      <c r="A50" s="90" t="s">
        <v>34</v>
      </c>
      <c r="B50" s="120"/>
      <c r="C50" s="121"/>
      <c r="D50" s="122"/>
      <c r="E50" s="119">
        <f t="shared" si="6"/>
        <v>0.6428571428571429</v>
      </c>
      <c r="F50" s="119">
        <f t="shared" si="6"/>
        <v>0.6</v>
      </c>
      <c r="G50" s="119">
        <f t="shared" si="6"/>
        <v>0.2857142857142857</v>
      </c>
      <c r="H50" s="119">
        <f t="shared" si="6"/>
        <v>0.6428571428571429</v>
      </c>
      <c r="I50" s="119">
        <f t="shared" si="6"/>
        <v>0.55</v>
      </c>
      <c r="J50" s="119">
        <f t="shared" si="6"/>
        <v>0.42857142857142855</v>
      </c>
      <c r="K50" s="119">
        <f t="shared" si="6"/>
        <v>0.7333333333333333</v>
      </c>
      <c r="L50" s="119">
        <f t="shared" si="6"/>
        <v>0.5625</v>
      </c>
      <c r="M50" s="119">
        <f t="shared" si="6"/>
        <v>0.3333333333333333</v>
      </c>
      <c r="N50" s="119">
        <f t="shared" si="6"/>
        <v>0.5</v>
      </c>
      <c r="O50" s="119">
        <f t="shared" si="6"/>
        <v>0.5555555555555556</v>
      </c>
      <c r="P50" s="119">
        <f t="shared" si="6"/>
        <v>0.8571428571428571</v>
      </c>
      <c r="Q50" s="92">
        <f t="shared" si="6"/>
        <v>0.5570469798657718</v>
      </c>
    </row>
    <row r="51" spans="1:20" s="4" customFormat="1" ht="12.75">
      <c r="A51" s="93"/>
      <c r="B51" s="123"/>
      <c r="C51" s="124"/>
      <c r="D51" s="125"/>
      <c r="E51" s="126"/>
      <c r="F51" s="127"/>
      <c r="G51" s="126"/>
      <c r="H51" s="126"/>
      <c r="I51" s="128"/>
      <c r="J51" s="128"/>
      <c r="K51" s="126"/>
      <c r="L51" s="126"/>
      <c r="M51" s="126"/>
      <c r="N51" s="126"/>
      <c r="O51" s="126"/>
      <c r="P51" s="126"/>
      <c r="Q51" s="27"/>
      <c r="R51" s="26"/>
      <c r="S51" s="26"/>
      <c r="T51" s="26"/>
    </row>
    <row r="52" spans="1:20" ht="12.75">
      <c r="A52" s="21"/>
      <c r="B52" s="120"/>
      <c r="C52" s="121"/>
      <c r="D52" s="122"/>
      <c r="E52" s="131"/>
      <c r="F52" s="131"/>
      <c r="G52" s="131"/>
      <c r="H52" s="131"/>
      <c r="I52" s="131"/>
      <c r="J52" s="129"/>
      <c r="K52" s="130"/>
      <c r="L52" s="130"/>
      <c r="M52" s="130"/>
      <c r="N52" s="130"/>
      <c r="O52" s="130"/>
      <c r="P52" s="130"/>
      <c r="Q52" s="29"/>
      <c r="R52" s="28"/>
      <c r="S52" s="28"/>
      <c r="T52" s="28"/>
    </row>
    <row r="53" spans="1:20" ht="51">
      <c r="A53" s="22" t="s">
        <v>25</v>
      </c>
      <c r="B53" s="132"/>
      <c r="C53" s="133"/>
      <c r="D53" s="133"/>
      <c r="E53" s="133"/>
      <c r="F53" s="133"/>
      <c r="G53" s="133"/>
      <c r="H53" s="96"/>
      <c r="I53" s="99"/>
      <c r="J53" s="96"/>
      <c r="K53" s="96"/>
      <c r="L53" s="96"/>
      <c r="M53" s="99"/>
      <c r="N53" s="99"/>
      <c r="O53" s="99"/>
      <c r="P53" s="99"/>
      <c r="Q53" s="30"/>
      <c r="R53" s="28"/>
      <c r="S53" s="28"/>
      <c r="T53" s="28"/>
    </row>
    <row r="54" spans="1:20" ht="12.75">
      <c r="A54" s="91" t="s">
        <v>47</v>
      </c>
      <c r="B54" s="132"/>
      <c r="C54" s="97">
        <v>58</v>
      </c>
      <c r="D54" s="97">
        <v>55</v>
      </c>
      <c r="E54" s="96">
        <v>55.3391</v>
      </c>
      <c r="F54" s="96">
        <v>58.0008</v>
      </c>
      <c r="G54" s="96">
        <v>56.3664</v>
      </c>
      <c r="H54" s="96">
        <v>58.2283</v>
      </c>
      <c r="I54" s="99">
        <v>55.7148</v>
      </c>
      <c r="J54" s="96">
        <v>57.6899</v>
      </c>
      <c r="K54" s="96">
        <v>57.9926</v>
      </c>
      <c r="L54" s="96">
        <v>56.9138</v>
      </c>
      <c r="M54" s="99">
        <v>56.2715</v>
      </c>
      <c r="N54" s="99">
        <v>57.1435</v>
      </c>
      <c r="O54" s="99">
        <v>53.3691</v>
      </c>
      <c r="P54" s="99">
        <v>54.1776</v>
      </c>
      <c r="Q54" s="147">
        <f>AVERAGE(E54:P54)</f>
        <v>56.43395</v>
      </c>
      <c r="R54" s="28"/>
      <c r="S54" s="28"/>
      <c r="T54" s="28"/>
    </row>
    <row r="55" spans="1:20" ht="12.75">
      <c r="A55" s="60" t="s">
        <v>21</v>
      </c>
      <c r="B55" s="132"/>
      <c r="C55" s="97">
        <v>61</v>
      </c>
      <c r="D55" s="97">
        <v>55</v>
      </c>
      <c r="E55" s="96">
        <v>59.0417</v>
      </c>
      <c r="F55" s="96">
        <v>61.146</v>
      </c>
      <c r="G55" s="96">
        <v>59.0192</v>
      </c>
      <c r="H55" s="96">
        <v>58.9094</v>
      </c>
      <c r="I55" s="99">
        <v>59.317</v>
      </c>
      <c r="J55" s="96">
        <v>60.6459</v>
      </c>
      <c r="K55" s="96">
        <v>60.33169</v>
      </c>
      <c r="L55" s="96">
        <v>59.2803</v>
      </c>
      <c r="M55" s="146">
        <v>61.0779</v>
      </c>
      <c r="N55" s="96">
        <v>59.5642</v>
      </c>
      <c r="O55" s="96">
        <v>57.209</v>
      </c>
      <c r="P55" s="96">
        <v>60.9649</v>
      </c>
      <c r="Q55" s="148">
        <f>AVERAGE(E55:P55)</f>
        <v>59.7089325</v>
      </c>
      <c r="R55" s="28"/>
      <c r="S55" s="28"/>
      <c r="T55" s="28"/>
    </row>
    <row r="56" spans="1:20" ht="12.75">
      <c r="A56" s="60" t="s">
        <v>22</v>
      </c>
      <c r="B56" s="132"/>
      <c r="C56" s="97">
        <v>57</v>
      </c>
      <c r="D56" s="97">
        <v>55</v>
      </c>
      <c r="E56" s="97">
        <v>52.6839</v>
      </c>
      <c r="F56" s="97">
        <v>55.5194</v>
      </c>
      <c r="G56" s="97">
        <v>56.0589</v>
      </c>
      <c r="H56" s="96">
        <v>57.8856</v>
      </c>
      <c r="I56" s="99">
        <v>52.9826</v>
      </c>
      <c r="J56" s="96">
        <v>57.107</v>
      </c>
      <c r="K56" s="96">
        <v>55.4224</v>
      </c>
      <c r="L56" s="96">
        <v>53.7829</v>
      </c>
      <c r="M56" s="146">
        <v>56.151</v>
      </c>
      <c r="N56" s="96">
        <v>58.3177</v>
      </c>
      <c r="O56" s="96">
        <v>52.5464</v>
      </c>
      <c r="P56" s="96">
        <v>51.7678</v>
      </c>
      <c r="Q56" s="148">
        <f>AVERAGE(E56:P56)</f>
        <v>55.01879999999999</v>
      </c>
      <c r="R56" s="28"/>
      <c r="S56" s="28"/>
      <c r="T56" s="28"/>
    </row>
    <row r="57" spans="1:20" ht="12.75">
      <c r="A57" s="60" t="s">
        <v>30</v>
      </c>
      <c r="B57" s="132" t="s">
        <v>23</v>
      </c>
      <c r="C57" s="97">
        <v>54</v>
      </c>
      <c r="D57" s="97">
        <v>55</v>
      </c>
      <c r="E57" s="100">
        <v>52.4941</v>
      </c>
      <c r="F57" s="100">
        <v>55.9328</v>
      </c>
      <c r="G57" s="97">
        <v>51.9986</v>
      </c>
      <c r="H57" s="100">
        <v>57.5249</v>
      </c>
      <c r="I57" s="134">
        <v>53.2305</v>
      </c>
      <c r="J57" s="96">
        <v>53.5438</v>
      </c>
      <c r="K57" s="96">
        <v>57.3234</v>
      </c>
      <c r="L57" s="96">
        <v>56.7995</v>
      </c>
      <c r="M57" s="146">
        <v>50.3993</v>
      </c>
      <c r="N57" s="96">
        <v>52.7343</v>
      </c>
      <c r="O57" s="96">
        <v>48.4985</v>
      </c>
      <c r="P57" s="96">
        <v>48.0889</v>
      </c>
      <c r="Q57" s="148">
        <f>AVERAGE(E57:P57)</f>
        <v>53.21404999999999</v>
      </c>
      <c r="R57" s="28"/>
      <c r="S57" s="28"/>
      <c r="T57" s="28"/>
    </row>
    <row r="58" spans="1:20" ht="12.75">
      <c r="A58" s="94" t="s">
        <v>29</v>
      </c>
      <c r="B58" s="132"/>
      <c r="C58" s="132"/>
      <c r="D58" s="132"/>
      <c r="E58" s="135"/>
      <c r="F58" s="135"/>
      <c r="G58" s="132"/>
      <c r="H58" s="135"/>
      <c r="I58" s="136"/>
      <c r="J58" s="137"/>
      <c r="K58" s="137"/>
      <c r="L58" s="137"/>
      <c r="M58" s="138"/>
      <c r="N58" s="137"/>
      <c r="O58" s="139"/>
      <c r="P58" s="140"/>
      <c r="Q58" s="31"/>
      <c r="R58" s="28"/>
      <c r="S58" s="28"/>
      <c r="T58" s="28"/>
    </row>
    <row r="59" spans="1:20" ht="12.75">
      <c r="A59" s="23"/>
      <c r="B59" s="141"/>
      <c r="C59" s="141"/>
      <c r="D59" s="141"/>
      <c r="E59" s="141"/>
      <c r="F59" s="141"/>
      <c r="G59" s="141"/>
      <c r="H59" s="141"/>
      <c r="I59" s="142"/>
      <c r="J59" s="143"/>
      <c r="K59" s="143"/>
      <c r="L59" s="143"/>
      <c r="M59" s="143"/>
      <c r="N59" s="143"/>
      <c r="O59" s="143"/>
      <c r="P59" s="144"/>
      <c r="Q59" s="25"/>
      <c r="R59" s="28"/>
      <c r="S59" s="28"/>
      <c r="T59" s="28"/>
    </row>
    <row r="60" spans="1:20" ht="12.75">
      <c r="A60" s="24"/>
      <c r="B60" s="149"/>
      <c r="C60" s="121"/>
      <c r="D60" s="121"/>
      <c r="E60" s="145"/>
      <c r="F60" s="145"/>
      <c r="G60" s="145"/>
      <c r="H60" s="145"/>
      <c r="I60" s="145"/>
      <c r="J60" s="151"/>
      <c r="K60" s="150"/>
      <c r="L60" s="150"/>
      <c r="M60" s="150"/>
      <c r="N60" s="121"/>
      <c r="O60" s="121"/>
      <c r="P60" s="130"/>
      <c r="Q60" s="32"/>
      <c r="R60" s="28"/>
      <c r="S60" s="28"/>
      <c r="T60" s="28"/>
    </row>
    <row r="61" spans="1:17" ht="38.25">
      <c r="A61" s="24" t="s">
        <v>53</v>
      </c>
      <c r="B61" s="149"/>
      <c r="C61" s="121"/>
      <c r="D61" s="121"/>
      <c r="E61" s="152">
        <v>2.4477333</v>
      </c>
      <c r="F61" s="152">
        <v>2.0924817</v>
      </c>
      <c r="G61" s="152">
        <v>2.5101067</v>
      </c>
      <c r="H61" s="152">
        <v>2.1823233</v>
      </c>
      <c r="I61" s="152">
        <v>2.010865</v>
      </c>
      <c r="J61" s="153">
        <v>2.0137417</v>
      </c>
      <c r="K61" s="153">
        <v>2.0594633</v>
      </c>
      <c r="L61" s="153">
        <v>2.046315</v>
      </c>
      <c r="M61" s="153">
        <v>2.2683983</v>
      </c>
      <c r="N61" s="153">
        <v>2.1341967</v>
      </c>
      <c r="O61" s="153">
        <v>2.2732667</v>
      </c>
      <c r="P61" s="153">
        <v>1.870195</v>
      </c>
      <c r="Q61" s="95">
        <f>AVERAGE(E61:P61)</f>
        <v>2.1590905583333337</v>
      </c>
    </row>
    <row r="62" spans="1:20" ht="12.75">
      <c r="A62" s="24"/>
      <c r="B62" s="149"/>
      <c r="C62" s="121"/>
      <c r="D62" s="121"/>
      <c r="E62" s="145"/>
      <c r="F62" s="145"/>
      <c r="G62" s="145"/>
      <c r="H62" s="145"/>
      <c r="I62" s="145"/>
      <c r="J62" s="151"/>
      <c r="K62" s="150"/>
      <c r="L62" s="150"/>
      <c r="M62" s="150"/>
      <c r="N62" s="121"/>
      <c r="O62" s="121"/>
      <c r="P62" s="130"/>
      <c r="Q62" s="32"/>
      <c r="R62" s="28"/>
      <c r="S62" s="28"/>
      <c r="T62" s="28"/>
    </row>
    <row r="63" spans="1:17" ht="13.5" thickBot="1">
      <c r="A63" s="15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7"/>
    </row>
    <row r="64" ht="13.5" thickTop="1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118" ht="12.75"/>
    <row r="119" ht="12.75"/>
    <row r="120" ht="12.75"/>
    <row r="121" ht="12.75"/>
    <row r="122" ht="12.75"/>
  </sheetData>
  <mergeCells count="2">
    <mergeCell ref="A3:A4"/>
    <mergeCell ref="A40:Q40"/>
  </mergeCells>
  <printOptions/>
  <pageMargins left="0.5" right="0.5" top="0.75" bottom="0.75" header="0.5" footer="0.5"/>
  <pageSetup horizontalDpi="1200" verticalDpi="1200" orientation="landscape" scale="90" r:id="rId3"/>
  <headerFooter alignWithMargins="0">
    <oddHeader>&amp;CFY 2002-03</oddHeader>
    <oddFooter>&amp;LSection 2&amp;CUniformed Services Bureau&amp;R1.  U.S.B. Statistics</oddFooter>
  </headerFooter>
  <rowBreaks count="1" manualBreakCount="1">
    <brk id="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dallemang</cp:lastModifiedBy>
  <cp:lastPrinted>2003-08-28T18:18:14Z</cp:lastPrinted>
  <dcterms:created xsi:type="dcterms:W3CDTF">2001-09-27T22:57:59Z</dcterms:created>
  <dcterms:modified xsi:type="dcterms:W3CDTF">2003-09-05T16:26:13Z</dcterms:modified>
  <cp:category/>
  <cp:version/>
  <cp:contentType/>
  <cp:contentStatus/>
</cp:coreProperties>
</file>